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69.1 - Stavební úpravy" sheetId="2" r:id="rId2"/>
    <sheet name="69,2 - VRN 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'69.1 - Stavební úpravy'!$C$85:$K$177</definedName>
    <definedName name="_xlnm.Print_Area" localSheetId="1">'69.1 - Stavební úpravy'!$C$4:$J$39,'69.1 - Stavební úpravy'!$C$45:$J$67,'69.1 - Stavební úpravy'!$C$73:$K$177</definedName>
    <definedName name="_xlnm.Print_Titles" localSheetId="1">'69.1 - Stavební úpravy'!$85:$85</definedName>
    <definedName name="_xlnm._FilterDatabase" localSheetId="2" hidden="1">'69,2 - VRN '!$C$80:$K$91</definedName>
    <definedName name="_xlnm.Print_Area" localSheetId="2">'69,2 - VRN '!$C$4:$J$39,'69,2 - VRN '!$C$45:$J$62,'69,2 - VRN '!$C$68:$K$91</definedName>
    <definedName name="_xlnm.Print_Titles" localSheetId="2">'69,2 - VRN '!$80:$80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4"/>
  <c r="F37"/>
  <c i="1" r="BD56"/>
  <c i="3" r="BH84"/>
  <c r="F36"/>
  <c i="1" r="BC56"/>
  <c i="3" r="BG84"/>
  <c r="F35"/>
  <c i="1" r="BB56"/>
  <c i="3" r="BF84"/>
  <c r="J34"/>
  <c i="1" r="AW56"/>
  <c i="3" r="F34"/>
  <c i="1" r="BA56"/>
  <c i="3" r="T84"/>
  <c r="T83"/>
  <c r="T82"/>
  <c r="T81"/>
  <c r="R84"/>
  <c r="R83"/>
  <c r="R82"/>
  <c r="R81"/>
  <c r="P84"/>
  <c r="P83"/>
  <c r="P82"/>
  <c r="P81"/>
  <c i="1" r="AU56"/>
  <c i="3" r="BK84"/>
  <c r="BK83"/>
  <c r="J83"/>
  <c r="BK82"/>
  <c r="J82"/>
  <c r="BK81"/>
  <c r="J81"/>
  <c r="J59"/>
  <c r="J30"/>
  <c i="1" r="AG56"/>
  <c i="3" r="J84"/>
  <c r="BE84"/>
  <c r="J33"/>
  <c i="1" r="AV56"/>
  <c i="3" r="F33"/>
  <c i="1" r="AZ56"/>
  <c i="3" r="J61"/>
  <c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2" r="J37"/>
  <c r="J36"/>
  <c i="1" r="AY55"/>
  <c i="2" r="J35"/>
  <c i="1" r="AX55"/>
  <c i="2"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9"/>
  <c r="BH169"/>
  <c r="BG169"/>
  <c r="BF169"/>
  <c r="T169"/>
  <c r="T168"/>
  <c r="R169"/>
  <c r="R168"/>
  <c r="P169"/>
  <c r="P168"/>
  <c r="BK169"/>
  <c r="BK168"/>
  <c r="J168"/>
  <c r="J169"/>
  <c r="BE169"/>
  <c r="J66"/>
  <c r="BI165"/>
  <c r="BH165"/>
  <c r="BG165"/>
  <c r="BF165"/>
  <c r="T165"/>
  <c r="T164"/>
  <c r="R165"/>
  <c r="R164"/>
  <c r="P165"/>
  <c r="P164"/>
  <c r="BK165"/>
  <c r="BK164"/>
  <c r="J164"/>
  <c r="J165"/>
  <c r="BE165"/>
  <c r="J65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2"/>
  <c r="BH152"/>
  <c r="BG152"/>
  <c r="BF152"/>
  <c r="T152"/>
  <c r="T151"/>
  <c r="R152"/>
  <c r="R151"/>
  <c r="P152"/>
  <c r="P151"/>
  <c r="BK152"/>
  <c r="BK151"/>
  <c r="J151"/>
  <c r="J152"/>
  <c r="BE152"/>
  <c r="J64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9"/>
  <c r="BH129"/>
  <c r="BG129"/>
  <c r="BF129"/>
  <c r="T129"/>
  <c r="T128"/>
  <c r="R129"/>
  <c r="R128"/>
  <c r="P129"/>
  <c r="P128"/>
  <c r="BK129"/>
  <c r="BK128"/>
  <c r="J128"/>
  <c r="J129"/>
  <c r="BE129"/>
  <c r="J63"/>
  <c r="BI125"/>
  <c r="BH125"/>
  <c r="BG125"/>
  <c r="BF125"/>
  <c r="T125"/>
  <c r="T124"/>
  <c r="R125"/>
  <c r="R124"/>
  <c r="P125"/>
  <c r="P124"/>
  <c r="BK125"/>
  <c r="BK124"/>
  <c r="J124"/>
  <c r="J125"/>
  <c r="BE125"/>
  <c r="J62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9"/>
  <c r="F37"/>
  <c i="1" r="BD55"/>
  <c i="2" r="BH89"/>
  <c r="F36"/>
  <c i="1" r="BC55"/>
  <c i="2" r="BG89"/>
  <c r="F35"/>
  <c i="1" r="BB55"/>
  <c i="2" r="BF89"/>
  <c r="J34"/>
  <c i="1" r="AW55"/>
  <c i="2" r="F34"/>
  <c i="1" r="BA55"/>
  <c i="2" r="T89"/>
  <c r="T88"/>
  <c r="T87"/>
  <c r="T86"/>
  <c r="R89"/>
  <c r="R88"/>
  <c r="R87"/>
  <c r="R86"/>
  <c r="P89"/>
  <c r="P88"/>
  <c r="P87"/>
  <c r="P86"/>
  <c i="1" r="AU55"/>
  <c i="2" r="BK89"/>
  <c r="BK88"/>
  <c r="J88"/>
  <c r="BK87"/>
  <c r="J87"/>
  <c r="BK86"/>
  <c r="J86"/>
  <c r="J59"/>
  <c r="J30"/>
  <c i="1" r="AG55"/>
  <c i="2" r="J89"/>
  <c r="BE89"/>
  <c r="J33"/>
  <c i="1" r="AV55"/>
  <c i="2" r="F33"/>
  <c i="1" r="AZ55"/>
  <c i="2" r="J61"/>
  <c r="J60"/>
  <c r="J83"/>
  <c r="J82"/>
  <c r="F82"/>
  <c r="F80"/>
  <c r="E78"/>
  <c r="J55"/>
  <c r="J54"/>
  <c r="F54"/>
  <c r="F52"/>
  <c r="E50"/>
  <c r="J39"/>
  <c r="J18"/>
  <c r="E18"/>
  <c r="F83"/>
  <c r="F55"/>
  <c r="J17"/>
  <c r="J12"/>
  <c r="J80"/>
  <c r="J52"/>
  <c r="E7"/>
  <c r="E76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<sst xmlns="http://schemas.openxmlformats.org/spreadsheetml/2006/main">
  <si>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</si>
  <si>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</si>
  <si>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</si>
  <si>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</si>
  <si>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</si>
  <si>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{ed44e9da-d578-4e9b-ac16-c0ae0ef05e46}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</si>
  <si>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</si>
  <si>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</si>
  <si>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</si>
  <si>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</si>
  <si>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</si>
  <si>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</si>
  <si>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</si>
  <si>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</si>
  <si>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</si>
  <si>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</si>
  <si>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</si>
  <si>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Odstavná plocha - Oldřišská, Kolín</t>
  </si>
  <si>
    <t>0,1</t>
  </si>
  <si>
    <t>KSO:</t>
  </si>
  <si>
    <t>822</t>
  </si>
  <si>
    <t>CC-CZ:</t>
  </si>
  <si>
    <t>2</t>
  </si>
  <si>
    <t>1</t>
  </si>
  <si>
    <t>Místo:</t>
  </si>
  <si>
    <t>Kolín</t>
  </si>
  <si>
    <t>Datum:</t>
  </si>
  <si>
    <t>25. 1. 2019</t>
  </si>
  <si>
    <t>10</t>
  </si>
  <si>
    <t>100</t>
  </si>
  <si>
    <t>Zadavatel:</t>
  </si>
  <si>
    <t>IČ:</t>
  </si>
  <si>
    <t/>
  </si>
  <si>
    <t>Město Kolín</t>
  </si>
  <si>
    <t>DIČ:</t>
  </si>
  <si>
    <t>Uchazeč:</t>
  </si>
  <si>
    <t>Vyplň údaj</t>
  </si>
  <si>
    <t>Projektant:</t>
  </si>
  <si>
    <t>Ing. Lucie Dvořáková</t>
  </si>
  <si>
    <t>True</t>
  </si>
  <si>
    <t>Zpracovatel:</t>
  </si>
  <si>
    <t>27296695</t>
  </si>
  <si>
    <t>S4A, s.r.o.</t>
  </si>
  <si>
    <t>Poznámka:</t>
  </si>
  <si>
    <t xml:space="preserve">Soupis prací je sestaven za využití položek cenové soustavy ÚRS. Cenové a technické podmínky položek Cenové soustavy  ÚRS, které nejsou uvedeny v soupisu prací (tzv. úvodní část katalogů) jsou neomezeně dálkově k dispozici na www.cs-urs.cz. Položky soupisů prací, které nemají ve sloupci "Cenová soustava" uveden žádný údaj, nepochází z cenové soustavy ÚRS.Dalším zdrojem byly internetové stránky několika výrobců. Podrobný popis jednotlivých prvků je uveden v projektové dokumentaci.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</si>
  <si>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</si>
  <si>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</si>
  <si>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</si>
  <si>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</si>
  <si>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</si>
  <si>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</si>
  <si>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</si>
  <si>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</si>
  <si>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</si>
  <si>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</si>
  <si>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</si>
  <si>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</si>
  <si>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</si>
  <si>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</si>
  <si>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</si>
  <si>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</si>
  <si>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</si>
  <si>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</si>
  <si>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</si>
  <si>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</si>
  <si>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</si>
  <si>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</si>
  <si>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</si>
  <si>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</si>
  <si>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</si>
  <si>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</si>
  <si>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</si>
  <si>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</si>
  <si>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</si>
  <si>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</si>
  <si>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</si>
  <si>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</si>
  <si>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</si>
  <si>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</si>
  <si>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</si>
  <si>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</si>
  <si>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</si>
  <si>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</si>
  <si>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</si>
  <si>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69.1</t>
  </si>
  <si>
    <t>Stavební úpravy</t>
  </si>
  <si>
    <t>STA</t>
  </si>
  <si>
    <t>{e46507ea-9470-4971-b490-7d5d0e872062}</t>
  </si>
  <si>
    <t>69,2</t>
  </si>
  <si>
    <t xml:space="preserve">VRN </t>
  </si>
  <si>
    <t>VON</t>
  </si>
  <si>
    <t>{1ce6cc39-a51c-4124-a920-ff10cfe3d4b6}</t>
  </si>
  <si>
    <t>KRYCÍ LIST SOUPISU PRACÍ</t>
  </si>
  <si>
    <t>Objekt:</t>
  </si>
  <si>
    <t>69.1 - Stavební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</si>
  <si>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</si>
  <si>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</si>
  <si>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</si>
  <si>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</si>
  <si>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</si>
  <si>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</si>
  <si>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Vegetace</t>
  </si>
  <si>
    <t xml:space="preserve">    5 - Komunikace</t>
  </si>
  <si>
    <t xml:space="preserve">    9 - Ostatní konstrukce a práce-bourání</t>
  </si>
  <si>
    <t xml:space="preserve">      99 -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</si>
  <si>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</si>
  <si>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</si>
  <si>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</si>
  <si>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</si>
  <si>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</si>
  <si>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</si>
  <si>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</si>
  <si>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</si>
  <si>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</si>
  <si>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</si>
  <si>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</si>
  <si>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</si>
  <si>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</si>
  <si>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</si>
  <si>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</si>
  <si>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</si>
  <si>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</si>
  <si>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</si>
  <si>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</si>
  <si>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113107442</t>
  </si>
  <si>
    <t>Odstranění podkladů nebo krytů při překopech inženýrských sítí s přemístěním hmot na skládku ve vzdálenosti do 3 m nebo s naložením na dopravní prostředek strojně plochy jednotlivě do 15 m2 živičných, o tl. vrstvy přes 50 do 100 mm</t>
  </si>
  <si>
    <t>m2</t>
  </si>
  <si>
    <t>CS ÚRS 2019 01</t>
  </si>
  <si>
    <t>4</t>
  </si>
  <si>
    <t>-1499267885</t>
  </si>
  <si>
    <t>PSC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</si>
  <si>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 jsou určeny pouze pro případy havárií a přeložek._x000d_
3. Ceny nelze použít v rámci výstavby nových inženýrských sítí._x000d_
4. Ceny_x000d_
a) –7011 až –7013, -7411 až -7413 a -7511 až -7513 lze použít i pro odstranění podkladů nebo krytů ze štěrkopísku, škváry, strusky nebo z mechanicky zpevněných zemin,_x000d_
b) –7021 až 7025, -7421 až -7425 a -7521 až -7525 lze použít i pro odstranění podkladů nebo krytů ze zemin stabilizovaných vápnem,_x000d_
c) –7030 až -7034, -7430 až -7434 a -7530 až -7534 lze použít i pro odstranění dlažeb uložených do betonového lože a dlažeb z mozaiky uložených do cementové malty nebo podkladu ze zemin stabilizovaných cementem._x000d_
5. Ceny lze použít i pro odstranění podkladů nebo krytů opatřených živičnými postřiky nebo nátěry._x000d_
6.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zanedbává._x000d_
7. Přemístění vybouraného materiálu na vzdálenost přes 3 m se oceňuje cenami souborů cen 997 22-1 Vodorovná doprava suti._x000d_
8. Cenypro odstranění živičných podkladů nebo krytů -704 ., -744 . a -754 . nelze použít pro odstranění podkladu nebo krytu frézováním._x000d_
</t>
  </si>
  <si>
    <t>VV</t>
  </si>
  <si>
    <t>8*0,5</t>
  </si>
  <si>
    <t>185803511R00</t>
  </si>
  <si>
    <t>Odstranění travního drnu a kamenů s naložením a odvozem odpadu do 20 km</t>
  </si>
  <si>
    <t>-1084013960</t>
  </si>
  <si>
    <t>8,175/0,15</t>
  </si>
  <si>
    <t>3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</si>
  <si>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</si>
  <si>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</si>
  <si>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</si>
  <si>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2040391880</t>
  </si>
  <si>
    <t xml:space="preserve">Poznámka k souboru cen:_x000d_
1. V cenách jsou započteny i náklady na příp. nutné naložení sejmuté ornice na dopravní prostředek._x000d_
2. V cenách nejsou započteny náklady na odstranění nevhodných přimísenin (kamenů, kořenů apod.); tyto práce se ocení individuálně._x000d_
3. Množství ornice odebírané ze skládek se do objemu vykopávek pro volbu cen podle množství nezapočítává. Ceny souboru cen 122 . 0-11 Odkopávky a prokopávky nezapažené, se volí pro ornici odebíranou z projektovaných dočasných skládek;_x000d_
a) na staveništi podle součtu objemu ze všech skládek,_x000d_
b) mimo staveniště podle objemu každé skládky zvlášť._x000d_
4. Uložení ornice na skládky se oceňuje podle ustanovení v poznámkách č. 1 a 2 k ceně 171 20-1201 Uložení sypaniny na skládky. Složení ornice na hromady v místě upotřebení se neoceňuje._x000d_
5. Odebírá-li se ornice z projektované dočasné skládky, oceňuje se její naložení a přemístění podle čl. 3172 Všeobecných podmínek tohoto katalogu._x000d_
6. Přemísťuje-li se ornice na vzdálenost větší něž 250 m, vzdálenost 50 m se pro určení vzdálenosti vodorovného přemístění neodečítá a ocení se sejmutí a přemístění bez ohledu na ustanovení pozn. č. 1 takto:_x000d_
a) sejmutí ornice na vzdálenost 50m cenou 121 10-1101;_x000d_
b) naložení příslušnou cenou souboru cen 167 10- . ._x000d_
c) vodorovné přemístění cenami souboru cen 162 . 0- . . Vodorovné přemístění výkopku._x000d_
7. Sejmutí podorničí se oceňuje cenami odkopávek s přihlédnutím k ustanovení čl. 3112 Všeobecných podmínek tohoto katalogu._x000d_
</t>
  </si>
  <si>
    <t>P</t>
  </si>
  <si>
    <t>Poznámka k položce:_x000d_
Ornice se použije na zásyp betonových zatravňovacích tvárnic a pro podklad</t>
  </si>
  <si>
    <t>(0,15*44,5)+(20*0,15*0,5)</t>
  </si>
  <si>
    <t>122302201R00</t>
  </si>
  <si>
    <t>Odkopávky a prokopávky nezapažené pro silnice objemu do 100 m3 v hornině tř. 4</t>
  </si>
  <si>
    <t>1933712761</t>
  </si>
  <si>
    <t>Poznámka k položce:_x000d_
podklad může být různorodý. 5cm rezerva navíck odtěžení</t>
  </si>
  <si>
    <t>(44,5*0,37)+(29*0,15*0,37)</t>
  </si>
  <si>
    <t>5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</si>
  <si>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</si>
  <si>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</si>
  <si>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1368577814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</si>
  <si>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</si>
  <si>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18,075*9</t>
  </si>
  <si>
    <t>6</t>
  </si>
  <si>
    <t>122302209</t>
  </si>
  <si>
    <t>Odkopávky a prokopávky nezapažené pro silnice s přemístěním výkopku v příčných profilech na vzdálenost do 15 m nebo s naložením na dopravní prostředek v hornině tř. 4 Příplatek k cenám za lepivost horniny tř. 4</t>
  </si>
  <si>
    <t>285523235</t>
  </si>
  <si>
    <t xml:space="preserve">Poznámka k souboru cen:_x000d_
1. Ceny jsou určeny pro vykopávky:_x000d_
a) příkopů pro silnice a to i tehdy, jsou-li vykopávky příkopů prováděny samostatně,_x000d_
b) v zemnících na suchu, jestliže tyto zemníky přímo souvisejí s odkopávkami nebo prokopávkami pro spodní stavbu silnic. Vykopávky v ostatních zemnících se oceňují podle kapitoly. 3*2 Zemníky Všeobecných podmínek tohoto katalogu._x000d_
c) při zahlubování silnic pro mimoúrovňové křížení a pro vykopávky pod mosty provedenými v předepsaném předstihu. Část vykopávky mezi svislými rovinami proloženými vnějšími hranami mostu se oceňují:_x000d_
- při objemu do 1 000 m3 cenami pro množství do 100 m3_x000d_
- při objemu přes 1 000 m3 cenami pro množství přes 100 do 1 000 m3._x000d_
d) pro sejmutí podorničí s přihlédnutím k ustanovení čl. 3112 Všeobecných podmínek katalogu._x000d_
2. Ceny nelze použít pro odkopávky a prokopávky v zapažených prostorách; tyto zemní práce se oceňují podle čl. 3116 Všeobecných podmínek tohoto katalogu._x000d_
3. V cenách jsou započteny i náklady na vodorovné přemístění výkopku v příčných profilech na přilehlých svazích a příkopech. Vzdálenosti příčného přemístění se nezahrnují do střední vzdálenosti vodorovného přemístění výkopku._x000d_
4. Vodorovné přemístění výkopku z výkopiště na násypiště při jakékoliv šířce koruny se nepovažuje za vodorovné přemístění výkopku v příčném profilu, je-li při odkopávce nebo prokopávce mezi výkopištěm a násypištěm v příčném profilu dopravní nebo jiný pruh, na němž projekt vylučuje rušení provozu prováděním zemních prací. Takové přemístění výkopku se oceňuje podle čl. 3162 Všeobecných podmínek tohoto katalogu._x000d_
5. Přemístění výkopku v příčných profilech na vzdálenost přes 15 m se oceňuje cenami souboru cen 162 .0-1 . Vodorovné přemístění výkopku části A 01 Společné zemní práce tohoto katalogu_x000d_
</t>
  </si>
  <si>
    <t>18,075*0,5</t>
  </si>
  <si>
    <t>7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</si>
  <si>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</si>
  <si>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</si>
  <si>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-443784321</t>
  </si>
  <si>
    <t>Poznámka k položce:_x000d_
V případě, že ornice bude kotaminovaná sutí bude odvezena</t>
  </si>
  <si>
    <t>18,075+8,175</t>
  </si>
  <si>
    <t>8</t>
  </si>
  <si>
    <t>171201211</t>
  </si>
  <si>
    <t>Poplatek za uložení stavebního odpadu na skládce (skládkovné) zeminy a kameniva zatříděného do Katalogu odpadů pod kódem 170 504</t>
  </si>
  <si>
    <t>t</t>
  </si>
  <si>
    <t>-172862895</t>
  </si>
  <si>
    <t xml:space="preserve">Poznámka k souboru cen:_x000d_
1. Ceny uvedené v souboru cen lze po dohodě upravit podle místních podmínek._x000d_
</t>
  </si>
  <si>
    <t>26,25*1,8</t>
  </si>
  <si>
    <t>9</t>
  </si>
  <si>
    <t>181301103</t>
  </si>
  <si>
    <t>Rozprostření a urovnání ornice v rovině nebo ve svahu sklonu do 1:5 při souvislé ploše do 500 m2, tl. vrstvy přes 150 do 200 mm</t>
  </si>
  <si>
    <t>577150464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</si>
  <si>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</si>
  <si>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(20*0,5)</t>
  </si>
  <si>
    <t>M</t>
  </si>
  <si>
    <t>231182303114R00</t>
  </si>
  <si>
    <t>substrát s dodání do 20km</t>
  </si>
  <si>
    <t>1211592636</t>
  </si>
  <si>
    <t>0,1*10</t>
  </si>
  <si>
    <t>11</t>
  </si>
  <si>
    <t>181411131</t>
  </si>
  <si>
    <t>Založení trávníku na půdě předem připravené plochy do 1000 m2 výsevem včetně utažení parkového v rovině nebo na svahu do 1:5</t>
  </si>
  <si>
    <t>-1872383582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</si>
  <si>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</si>
  <si>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12</t>
  </si>
  <si>
    <t>005724100</t>
  </si>
  <si>
    <t>osivo směs travní parková</t>
  </si>
  <si>
    <t>kg</t>
  </si>
  <si>
    <t>2058400788</t>
  </si>
  <si>
    <t>10/20</t>
  </si>
  <si>
    <t>Vegetace</t>
  </si>
  <si>
    <t>13</t>
  </si>
  <si>
    <t>111201101</t>
  </si>
  <si>
    <t>Odstranění křovin a stromů s odstraněním kořenů průměru kmene do 100 mm do sklonu terénu 1 : 5, při celkové ploše do 1 000 m2</t>
  </si>
  <si>
    <t>-313963771</t>
  </si>
  <si>
    <t xml:space="preserve">Poznámka k souboru cen:_x000d_
1. Cenu -1104 lze použít jestliže se odstranění stromů a křovin neprovádí na holo._x000d_
2. Cena -1101 je určena i pro:_x000d_
a) odstraňování křovin a stromů o průměru kmene do 100 mm z ploch, jejichž celková výměra je větší než 1 000 m2 při sklonu terénu strmějším než 1 : 5;_x000d_
b) LTM při jakékoliv celkové ploše jednotlivě přes 30 m2._x000d_
3. V ceně jsou započteny i náklady na případné nutné odklizení křovin a stromů na hromady na vzdálenost do 50 m nebo naložení na dopravní prostředek._x000d_
4. Průměr kmenů stromů (křovin) se měří 0,15 m nad přilehlým terénem._x000d_
5. Množství jednotek se určí samostatně za každý objekt v m2 plochy rovné součtu půdorysných ploch omezených obalovými křivkami korun jednotlivých stromů a křovin, popř. skupin stromů a křovin, jejichž koruny se půdorysně překrývají. Jestliže by byl zmíněný součet ploch větší než půdorysná plocha staveniště, počítá se pouze s plochou staveniště._x000d_
</t>
  </si>
  <si>
    <t>20</t>
  </si>
  <si>
    <t>Komunikace</t>
  </si>
  <si>
    <t>14</t>
  </si>
  <si>
    <t>564851111</t>
  </si>
  <si>
    <t>Podklad ze štěrkodrti ŠD s rozprostřením a zhutněním, po zhutnění tl. 150 mm</t>
  </si>
  <si>
    <t>1557460025</t>
  </si>
  <si>
    <t>44,511</t>
  </si>
  <si>
    <t>564871111</t>
  </si>
  <si>
    <t>Podklad ze štěrkodrti ŠD s rozprostřením a zhutněním, po zhutnění tl. 250 mm</t>
  </si>
  <si>
    <t>-10124642</t>
  </si>
  <si>
    <t>Poznámka k položce:_x000d_
5 cm navíc rezerva</t>
  </si>
  <si>
    <t>44,511*0,1</t>
  </si>
  <si>
    <t>16</t>
  </si>
  <si>
    <t>573231111</t>
  </si>
  <si>
    <t>Postřik spojovací PS bez posypu kamenivem ze silniční emulze, v množství 0,70 kg/m2</t>
  </si>
  <si>
    <t>-1275858690</t>
  </si>
  <si>
    <t>17</t>
  </si>
  <si>
    <t>577134111</t>
  </si>
  <si>
    <t>Asfaltový beton vrstva obrusná ACO 11 (ABS) s rozprostřením a se zhutněním z nemodifikovaného asfaltu v pruhu šířky do 3 m tř. I, po zhutnění tl. 40 mm</t>
  </si>
  <si>
    <t>691530656</t>
  </si>
  <si>
    <t xml:space="preserve">Poznámka k souboru cen:_x000d_
1. ČSN EN 13108-1 připouští pro ACO 11 pouze tl. 35 až 50 mm._x000d_
</t>
  </si>
  <si>
    <t>18</t>
  </si>
  <si>
    <t>596211210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</si>
  <si>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</si>
  <si>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-901040165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</si>
  <si>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</si>
  <si>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45</t>
  </si>
  <si>
    <t>19</t>
  </si>
  <si>
    <t>592451800RO1</t>
  </si>
  <si>
    <t>dlaždice betonové dlažba zámková (ČSN EN 1338) dlažba zámková UNI 1 m2=39 kusů 20 x 16,5 x 8 šedá</t>
  </si>
  <si>
    <t>-1032905566</t>
  </si>
  <si>
    <t>45+1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</si>
  <si>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</si>
  <si>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</si>
  <si>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m</t>
  </si>
  <si>
    <t>933384573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</si>
  <si>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</si>
  <si>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29</t>
  </si>
  <si>
    <t>59217029</t>
  </si>
  <si>
    <t>obrubník betonový silniční nájezdový 1000x150x150mm</t>
  </si>
  <si>
    <t>460829732</t>
  </si>
  <si>
    <t>26</t>
  </si>
  <si>
    <t>22</t>
  </si>
  <si>
    <t>59217035</t>
  </si>
  <si>
    <t>obrubník betonový obloukový vnější 780x150x250mm</t>
  </si>
  <si>
    <t>255589933</t>
  </si>
  <si>
    <t>Ostatní konstrukce a práce-bourání</t>
  </si>
  <si>
    <t>23</t>
  </si>
  <si>
    <t>919112221</t>
  </si>
  <si>
    <t>Řezání dilatačních spár v živičném krytu vytvoření komůrky pro těsnící zálivku šířky 15 mm, hloubky 20 mm</t>
  </si>
  <si>
    <t>-237570026</t>
  </si>
  <si>
    <t xml:space="preserve">Poznámka k souboru cen:_x000d_
1. V cenách jsou započteny i náklady na vyčištění spár po řezání._x000d_
</t>
  </si>
  <si>
    <t>24</t>
  </si>
  <si>
    <t>919121111</t>
  </si>
  <si>
    <t>Utěsnění dilatačních spár zálivkou za studena v cementobetonovém nebo živičném krytu včetně adhezního nátěru s těsnicím profilem pod zálivkou, pro komůrky šířky 10 mm, hloubky 20 mm</t>
  </si>
  <si>
    <t>-1719274778</t>
  </si>
  <si>
    <t xml:space="preserve">Poznámka k souboru cen:_x000d_
1. V cenách jsou započteny i náklady na vyčištění spár před těsněním a zalitím a náklady na impregnaci, těsnění a zalití spár včetně dodání hmot._x000d_
</t>
  </si>
  <si>
    <t>25</t>
  </si>
  <si>
    <t>919735112</t>
  </si>
  <si>
    <t>Řezání stávajícího živičného krytu nebo podkladu hloubky přes 50 do 100 mm</t>
  </si>
  <si>
    <t>1088881362</t>
  </si>
  <si>
    <t xml:space="preserve">Poznámka k souboru cen:_x000d_
1. V cenách jsou započteny i náklady na spotřebu vody._x000d_
</t>
  </si>
  <si>
    <t>181951102</t>
  </si>
  <si>
    <t>Úprava pláně vyrovnáním výškových rozdílů v hornině tř. 1 až 4 se zhutněním</t>
  </si>
  <si>
    <t>-488421420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</si>
  <si>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</si>
  <si>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44,5</t>
  </si>
  <si>
    <t>99</t>
  </si>
  <si>
    <t>Přesun hmot</t>
  </si>
  <si>
    <t>27</t>
  </si>
  <si>
    <t>998225111</t>
  </si>
  <si>
    <t>Přesun hmot pro komunikace s krytem z kameniva, monolitickým betonovým nebo živičným dopravní vzdálenost do 200 m jakékoliv délky objektu</t>
  </si>
  <si>
    <t>1779286484</t>
  </si>
  <si>
    <t xml:space="preserve">Poznámka k souboru cen:_x000d_
1. Ceny lze použít i pro plochy letišť s krytem monolitickým betonovým nebo živičným._x000d_
</t>
  </si>
  <si>
    <t>15,837</t>
  </si>
  <si>
    <t>997</t>
  </si>
  <si>
    <t>Přesun sutě</t>
  </si>
  <si>
    <t>28</t>
  </si>
  <si>
    <t>997221561</t>
  </si>
  <si>
    <t>Vodorovná doprava suti bez naložení, ale se složením a s hrubým urovnáním z kusových materiálů, na vzdálenost do 1 km</t>
  </si>
  <si>
    <t>-1626741495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</si>
  <si>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</si>
  <si>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0,88</t>
  </si>
  <si>
    <t>997221569</t>
  </si>
  <si>
    <t>Vodorovná doprava suti bez naložení, ale se složením a s hrubým urovnáním Příplatek k ceně za každý další i započatý 1 km přes 1 km</t>
  </si>
  <si>
    <t>1342316072</t>
  </si>
  <si>
    <t>0,88*19</t>
  </si>
  <si>
    <t>30</t>
  </si>
  <si>
    <t>997221845</t>
  </si>
  <si>
    <t>Poplatek za uložení stavebního odpadu na skládce (skládkovné) asfaltového bez obsahu dehtu zatříděného do Katalogu odpadů pod kódem 170 302</t>
  </si>
  <si>
    <t>232282370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</si>
  <si>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</si>
  <si>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 xml:space="preserve">69,2 - VRN </t>
  </si>
  <si>
    <t>S4A,s.r.o.</t>
  </si>
  <si>
    <t>CZ27296695</t>
  </si>
  <si>
    <t>VRN - Vedlejší rozpočtové náklady</t>
  </si>
  <si>
    <t xml:space="preserve">    0 - Vedlejší rozpočtové náklady</t>
  </si>
  <si>
    <t>VRN</t>
  </si>
  <si>
    <t>Vedlejší rozpočtové náklady</t>
  </si>
  <si>
    <t>010001000</t>
  </si>
  <si>
    <t>Průzkumné, geodetické a projektové práce</t>
  </si>
  <si>
    <t>Kč</t>
  </si>
  <si>
    <t>1024</t>
  </si>
  <si>
    <t>2055144375</t>
  </si>
  <si>
    <t xml:space="preserve">Poznámka k položce:_x000d_
V této položce jsou zahrnuty také náklady na zkoušky vylouhovatelnosti před uložením na skládku.   Dále  dopravní značení přechodné.... </t>
  </si>
  <si>
    <t>030001000</t>
  </si>
  <si>
    <t>Zařízení staveniště</t>
  </si>
  <si>
    <t>701673909</t>
  </si>
  <si>
    <t>040001000</t>
  </si>
  <si>
    <t>Inženýrská činnost</t>
  </si>
  <si>
    <t>1009976771</t>
  </si>
  <si>
    <t>060001000</t>
  </si>
  <si>
    <t>Územní vlivy</t>
  </si>
  <si>
    <t>-1728133359</t>
  </si>
  <si>
    <t>Poznámka k položce:_x000d_
Obsahuje třeba zajištění materiálů na mezideponii. Špatné klimatické podmínky a i jiné vlivy. Stísněné podmínky</t>
  </si>
  <si>
    <t>070001000</t>
  </si>
  <si>
    <t>Provozní vlivy</t>
  </si>
  <si>
    <t>-445983909</t>
  </si>
  <si>
    <t>Poznámka k položce:_x000d_
provoz vozidel a chodců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</si>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</sst>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0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3" fillId="0" borderId="29" xfId="0" applyFont="1" applyBorder="1" applyAlignment="1">
      <alignment horizontal="left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6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18</v>
      </c>
    </row>
    <row r="7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20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21</v>
      </c>
      <c r="AL7" s="19"/>
      <c r="AM7" s="19"/>
      <c r="AN7" s="24" t="s">
        <v>22</v>
      </c>
      <c r="AO7" s="19"/>
      <c r="AP7" s="19"/>
      <c r="AQ7" s="19"/>
      <c r="AR7" s="17"/>
      <c r="BE7" s="28"/>
      <c r="BS7" s="14" t="s">
        <v>23</v>
      </c>
    </row>
    <row r="8" ht="12" customHeight="1">
      <c r="B8" s="18"/>
      <c r="C8" s="19"/>
      <c r="D8" s="29" t="s">
        <v>24</v>
      </c>
      <c r="E8" s="19"/>
      <c r="F8" s="19"/>
      <c r="G8" s="19"/>
      <c r="H8" s="19"/>
      <c r="I8" s="19"/>
      <c r="J8" s="19"/>
      <c r="K8" s="24" t="s">
        <v>25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26</v>
      </c>
      <c r="AL8" s="19"/>
      <c r="AM8" s="19"/>
      <c r="AN8" s="30" t="s">
        <v>27</v>
      </c>
      <c r="AO8" s="19"/>
      <c r="AP8" s="19"/>
      <c r="AQ8" s="19"/>
      <c r="AR8" s="17"/>
      <c r="BE8" s="28"/>
      <c r="BS8" s="14" t="s">
        <v>28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29</v>
      </c>
    </row>
    <row r="10" ht="12" customHeight="1">
      <c r="B10" s="18"/>
      <c r="C10" s="19"/>
      <c r="D10" s="29" t="s">
        <v>30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31</v>
      </c>
      <c r="AL10" s="19"/>
      <c r="AM10" s="19"/>
      <c r="AN10" s="24" t="s">
        <v>32</v>
      </c>
      <c r="AO10" s="19"/>
      <c r="AP10" s="19"/>
      <c r="AQ10" s="19"/>
      <c r="AR10" s="17"/>
      <c r="BE10" s="28"/>
      <c r="BS10" s="14" t="s">
        <v>18</v>
      </c>
    </row>
    <row r="11" ht="18.48" customHeight="1">
      <c r="B11" s="18"/>
      <c r="C11" s="19"/>
      <c r="D11" s="19"/>
      <c r="E11" s="24" t="s">
        <v>33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34</v>
      </c>
      <c r="AL11" s="19"/>
      <c r="AM11" s="19"/>
      <c r="AN11" s="24" t="s">
        <v>32</v>
      </c>
      <c r="AO11" s="19"/>
      <c r="AP11" s="19"/>
      <c r="AQ11" s="19"/>
      <c r="AR11" s="17"/>
      <c r="BE11" s="28"/>
      <c r="BS11" s="14" t="s">
        <v>18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18</v>
      </c>
    </row>
    <row r="13" ht="12" customHeight="1">
      <c r="B13" s="18"/>
      <c r="C13" s="19"/>
      <c r="D13" s="29" t="s">
        <v>35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31</v>
      </c>
      <c r="AL13" s="19"/>
      <c r="AM13" s="19"/>
      <c r="AN13" s="31" t="s">
        <v>36</v>
      </c>
      <c r="AO13" s="19"/>
      <c r="AP13" s="19"/>
      <c r="AQ13" s="19"/>
      <c r="AR13" s="17"/>
      <c r="BE13" s="28"/>
      <c r="BS13" s="14" t="s">
        <v>18</v>
      </c>
    </row>
    <row r="14">
      <c r="B14" s="18"/>
      <c r="C14" s="19"/>
      <c r="D14" s="19"/>
      <c r="E14" s="31" t="s">
        <v>36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34</v>
      </c>
      <c r="AL14" s="19"/>
      <c r="AM14" s="19"/>
      <c r="AN14" s="31" t="s">
        <v>36</v>
      </c>
      <c r="AO14" s="19"/>
      <c r="AP14" s="19"/>
      <c r="AQ14" s="19"/>
      <c r="AR14" s="17"/>
      <c r="BE14" s="28"/>
      <c r="BS14" s="14" t="s">
        <v>18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37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31</v>
      </c>
      <c r="AL16" s="19"/>
      <c r="AM16" s="19"/>
      <c r="AN16" s="24" t="s">
        <v>32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38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34</v>
      </c>
      <c r="AL17" s="19"/>
      <c r="AM17" s="19"/>
      <c r="AN17" s="24" t="s">
        <v>32</v>
      </c>
      <c r="AO17" s="19"/>
      <c r="AP17" s="19"/>
      <c r="AQ17" s="19"/>
      <c r="AR17" s="17"/>
      <c r="BE17" s="28"/>
      <c r="BS17" s="14" t="s">
        <v>39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40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31</v>
      </c>
      <c r="AL19" s="19"/>
      <c r="AM19" s="19"/>
      <c r="AN19" s="24" t="s">
        <v>41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42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34</v>
      </c>
      <c r="AL20" s="19"/>
      <c r="AM20" s="19"/>
      <c r="AN20" s="24" t="s">
        <v>32</v>
      </c>
      <c r="AO20" s="19"/>
      <c r="AP20" s="19"/>
      <c r="AQ20" s="19"/>
      <c r="AR20" s="17"/>
      <c r="BE20" s="28"/>
      <c r="BS20" s="14" t="s">
        <v>4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43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45" customHeight="1">
      <c r="B23" s="18"/>
      <c r="C23" s="19"/>
      <c r="D23" s="19"/>
      <c r="E23" s="33" t="s">
        <v>44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45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48</v>
      </c>
      <c r="AL28" s="41"/>
      <c r="AM28" s="41"/>
      <c r="AN28" s="41"/>
      <c r="AO28" s="41"/>
      <c r="AP28" s="36"/>
      <c r="AQ28" s="36"/>
      <c r="AR28" s="40"/>
      <c r="BE28" s="28"/>
    </row>
    <row r="29" s="2" customFormat="1" ht="14.4" customHeight="1">
      <c r="B29" s="42"/>
      <c r="C29" s="43"/>
      <c r="D29" s="29" t="s">
        <v>49</v>
      </c>
      <c r="E29" s="43"/>
      <c r="F29" s="29" t="s">
        <v>50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28"/>
    </row>
    <row r="30" s="2" customFormat="1" ht="14.4" customHeight="1">
      <c r="B30" s="42"/>
      <c r="C30" s="43"/>
      <c r="D30" s="43"/>
      <c r="E30" s="43"/>
      <c r="F30" s="29" t="s">
        <v>51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28"/>
    </row>
    <row r="31" hidden="1" s="2" customFormat="1" ht="14.4" customHeight="1">
      <c r="B31" s="42"/>
      <c r="C31" s="43"/>
      <c r="D31" s="43"/>
      <c r="E31" s="43"/>
      <c r="F31" s="29" t="s">
        <v>52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28"/>
    </row>
    <row r="32" hidden="1" s="2" customFormat="1" ht="14.4" customHeight="1">
      <c r="B32" s="42"/>
      <c r="C32" s="43"/>
      <c r="D32" s="43"/>
      <c r="E32" s="43"/>
      <c r="F32" s="29" t="s">
        <v>53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28"/>
    </row>
    <row r="33" hidden="1" s="2" customFormat="1" ht="14.4" customHeight="1">
      <c r="B33" s="42"/>
      <c r="C33" s="43"/>
      <c r="D33" s="43"/>
      <c r="E33" s="43"/>
      <c r="F33" s="29" t="s">
        <v>54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</row>
    <row r="35" s="1" customFormat="1" ht="25.92" customHeight="1">
      <c r="B35" s="35"/>
      <c r="C35" s="47"/>
      <c r="D35" s="48" t="s">
        <v>55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56</v>
      </c>
      <c r="U35" s="49"/>
      <c r="V35" s="49"/>
      <c r="W35" s="49"/>
      <c r="X35" s="51" t="s">
        <v>57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6.96" customHeight="1"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</row>
    <row r="41" s="1" customFormat="1" ht="6.96" customHeight="1"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</row>
    <row r="42" s="1" customFormat="1" ht="24.96" customHeight="1">
      <c r="B42" s="35"/>
      <c r="C42" s="20" t="s">
        <v>58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</row>
    <row r="43" s="1" customFormat="1" ht="6.96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</row>
    <row r="44" s="1" customFormat="1" ht="12" customHeight="1">
      <c r="B44" s="35"/>
      <c r="C44" s="29" t="s">
        <v>13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69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40"/>
    </row>
    <row r="45" s="3" customFormat="1" ht="36.96" customHeight="1">
      <c r="B45" s="58"/>
      <c r="C45" s="59" t="s">
        <v>16</v>
      </c>
      <c r="D45" s="60"/>
      <c r="E45" s="60"/>
      <c r="F45" s="60"/>
      <c r="G45" s="60"/>
      <c r="H45" s="60"/>
      <c r="I45" s="60"/>
      <c r="J45" s="60"/>
      <c r="K45" s="60"/>
      <c r="L45" s="61" t="str">
        <f>K6</f>
        <v>Odstavná plocha - Oldřišská, Kolín</v>
      </c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2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</row>
    <row r="47" s="1" customFormat="1" ht="12" customHeight="1">
      <c r="B47" s="35"/>
      <c r="C47" s="29" t="s">
        <v>24</v>
      </c>
      <c r="D47" s="36"/>
      <c r="E47" s="36"/>
      <c r="F47" s="36"/>
      <c r="G47" s="36"/>
      <c r="H47" s="36"/>
      <c r="I47" s="36"/>
      <c r="J47" s="36"/>
      <c r="K47" s="36"/>
      <c r="L47" s="63" t="str">
        <f>IF(K8="","",K8)</f>
        <v>Kolín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26</v>
      </c>
      <c r="AJ47" s="36"/>
      <c r="AK47" s="36"/>
      <c r="AL47" s="36"/>
      <c r="AM47" s="64" t="str">
        <f>IF(AN8= "","",AN8)</f>
        <v>25. 1. 2019</v>
      </c>
      <c r="AN47" s="64"/>
      <c r="AO47" s="36"/>
      <c r="AP47" s="36"/>
      <c r="AQ47" s="36"/>
      <c r="AR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</row>
    <row r="49" s="1" customFormat="1" ht="13.65" customHeight="1">
      <c r="B49" s="35"/>
      <c r="C49" s="29" t="s">
        <v>30</v>
      </c>
      <c r="D49" s="36"/>
      <c r="E49" s="36"/>
      <c r="F49" s="36"/>
      <c r="G49" s="36"/>
      <c r="H49" s="36"/>
      <c r="I49" s="36"/>
      <c r="J49" s="36"/>
      <c r="K49" s="36"/>
      <c r="L49" s="36" t="str">
        <f>IF(E11= "","",E11)</f>
        <v>Město Kolín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37</v>
      </c>
      <c r="AJ49" s="36"/>
      <c r="AK49" s="36"/>
      <c r="AL49" s="36"/>
      <c r="AM49" s="65" t="str">
        <f>IF(E17="","",E17)</f>
        <v>Ing. Lucie Dvořáková</v>
      </c>
      <c r="AN49" s="36"/>
      <c r="AO49" s="36"/>
      <c r="AP49" s="36"/>
      <c r="AQ49" s="36"/>
      <c r="AR49" s="40"/>
      <c r="AS49" s="66" t="s">
        <v>59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</row>
    <row r="50" s="1" customFormat="1" ht="13.65" customHeight="1">
      <c r="B50" s="35"/>
      <c r="C50" s="29" t="s">
        <v>35</v>
      </c>
      <c r="D50" s="36"/>
      <c r="E50" s="36"/>
      <c r="F50" s="36"/>
      <c r="G50" s="36"/>
      <c r="H50" s="36"/>
      <c r="I50" s="36"/>
      <c r="J50" s="36"/>
      <c r="K50" s="36"/>
      <c r="L50" s="36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40</v>
      </c>
      <c r="AJ50" s="36"/>
      <c r="AK50" s="36"/>
      <c r="AL50" s="36"/>
      <c r="AM50" s="65" t="str">
        <f>IF(E20="","",E20)</f>
        <v>S4A, s.r.o.</v>
      </c>
      <c r="AN50" s="36"/>
      <c r="AO50" s="36"/>
      <c r="AP50" s="36"/>
      <c r="AQ50" s="36"/>
      <c r="AR50" s="40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</row>
    <row r="51" s="1" customFormat="1" ht="10.8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4"/>
      <c r="AT51" s="75"/>
      <c r="AU51" s="76"/>
      <c r="AV51" s="76"/>
      <c r="AW51" s="76"/>
      <c r="AX51" s="76"/>
      <c r="AY51" s="76"/>
      <c r="AZ51" s="76"/>
      <c r="BA51" s="76"/>
      <c r="BB51" s="76"/>
      <c r="BC51" s="76"/>
      <c r="BD51" s="77"/>
    </row>
    <row r="52" s="1" customFormat="1" ht="29.28" customHeight="1">
      <c r="B52" s="35"/>
      <c r="C52" s="78" t="s">
        <v>60</v>
      </c>
      <c r="D52" s="79"/>
      <c r="E52" s="79"/>
      <c r="F52" s="79"/>
      <c r="G52" s="79"/>
      <c r="H52" s="80"/>
      <c r="I52" s="81" t="s">
        <v>61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82" t="s">
        <v>62</v>
      </c>
      <c r="AH52" s="79"/>
      <c r="AI52" s="79"/>
      <c r="AJ52" s="79"/>
      <c r="AK52" s="79"/>
      <c r="AL52" s="79"/>
      <c r="AM52" s="79"/>
      <c r="AN52" s="81" t="s">
        <v>63</v>
      </c>
      <c r="AO52" s="79"/>
      <c r="AP52" s="79"/>
      <c r="AQ52" s="83" t="s">
        <v>64</v>
      </c>
      <c r="AR52" s="40"/>
      <c r="AS52" s="84" t="s">
        <v>65</v>
      </c>
      <c r="AT52" s="85" t="s">
        <v>66</v>
      </c>
      <c r="AU52" s="85" t="s">
        <v>67</v>
      </c>
      <c r="AV52" s="85" t="s">
        <v>68</v>
      </c>
      <c r="AW52" s="85" t="s">
        <v>69</v>
      </c>
      <c r="AX52" s="85" t="s">
        <v>70</v>
      </c>
      <c r="AY52" s="85" t="s">
        <v>71</v>
      </c>
      <c r="AZ52" s="85" t="s">
        <v>72</v>
      </c>
      <c r="BA52" s="85" t="s">
        <v>73</v>
      </c>
      <c r="BB52" s="85" t="s">
        <v>74</v>
      </c>
      <c r="BC52" s="85" t="s">
        <v>75</v>
      </c>
      <c r="BD52" s="86" t="s">
        <v>76</v>
      </c>
    </row>
    <row r="53" s="1" customFormat="1" ht="10.8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77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ROUND(SUM(AG55:AG56),2)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32</v>
      </c>
      <c r="AR54" s="96"/>
      <c r="AS54" s="97">
        <f>ROUND(SUM(AS55:AS56),2)</f>
        <v>0</v>
      </c>
      <c r="AT54" s="98">
        <f>ROUND(SUM(AV54:AW54),2)</f>
        <v>0</v>
      </c>
      <c r="AU54" s="99">
        <f>ROUND(SUM(AU55:AU56),5)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ROUND(SUM(AZ55:AZ56),2)</f>
        <v>0</v>
      </c>
      <c r="BA54" s="98">
        <f>ROUND(SUM(BA55:BA56),2)</f>
        <v>0</v>
      </c>
      <c r="BB54" s="98">
        <f>ROUND(SUM(BB55:BB56),2)</f>
        <v>0</v>
      </c>
      <c r="BC54" s="98">
        <f>ROUND(SUM(BC55:BC56),2)</f>
        <v>0</v>
      </c>
      <c r="BD54" s="100">
        <f>ROUND(SUM(BD55:BD56),2)</f>
        <v>0</v>
      </c>
      <c r="BS54" s="101" t="s">
        <v>78</v>
      </c>
      <c r="BT54" s="101" t="s">
        <v>79</v>
      </c>
      <c r="BU54" s="102" t="s">
        <v>80</v>
      </c>
      <c r="BV54" s="101" t="s">
        <v>81</v>
      </c>
      <c r="BW54" s="101" t="s">
        <v>5</v>
      </c>
      <c r="BX54" s="101" t="s">
        <v>82</v>
      </c>
      <c r="CL54" s="101" t="s">
        <v>20</v>
      </c>
    </row>
    <row r="55" s="5" customFormat="1" ht="16.5" customHeight="1">
      <c r="A55" s="103" t="s">
        <v>83</v>
      </c>
      <c r="B55" s="104"/>
      <c r="C55" s="105"/>
      <c r="D55" s="106" t="s">
        <v>84</v>
      </c>
      <c r="E55" s="106"/>
      <c r="F55" s="106"/>
      <c r="G55" s="106"/>
      <c r="H55" s="106"/>
      <c r="I55" s="107"/>
      <c r="J55" s="106" t="s">
        <v>85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'69.1 - Stavební úpravy'!J30</f>
        <v>0</v>
      </c>
      <c r="AH55" s="107"/>
      <c r="AI55" s="107"/>
      <c r="AJ55" s="107"/>
      <c r="AK55" s="107"/>
      <c r="AL55" s="107"/>
      <c r="AM55" s="107"/>
      <c r="AN55" s="108">
        <f>SUM(AG55,AT55)</f>
        <v>0</v>
      </c>
      <c r="AO55" s="107"/>
      <c r="AP55" s="107"/>
      <c r="AQ55" s="109" t="s">
        <v>86</v>
      </c>
      <c r="AR55" s="110"/>
      <c r="AS55" s="111">
        <v>0</v>
      </c>
      <c r="AT55" s="112">
        <f>ROUND(SUM(AV55:AW55),2)</f>
        <v>0</v>
      </c>
      <c r="AU55" s="113">
        <f>'69.1 - Stavební úpravy'!P86</f>
        <v>0</v>
      </c>
      <c r="AV55" s="112">
        <f>'69.1 - Stavební úpravy'!J33</f>
        <v>0</v>
      </c>
      <c r="AW55" s="112">
        <f>'69.1 - Stavební úpravy'!J34</f>
        <v>0</v>
      </c>
      <c r="AX55" s="112">
        <f>'69.1 - Stavební úpravy'!J35</f>
        <v>0</v>
      </c>
      <c r="AY55" s="112">
        <f>'69.1 - Stavební úpravy'!J36</f>
        <v>0</v>
      </c>
      <c r="AZ55" s="112">
        <f>'69.1 - Stavební úpravy'!F33</f>
        <v>0</v>
      </c>
      <c r="BA55" s="112">
        <f>'69.1 - Stavební úpravy'!F34</f>
        <v>0</v>
      </c>
      <c r="BB55" s="112">
        <f>'69.1 - Stavební úpravy'!F35</f>
        <v>0</v>
      </c>
      <c r="BC55" s="112">
        <f>'69.1 - Stavební úpravy'!F36</f>
        <v>0</v>
      </c>
      <c r="BD55" s="114">
        <f>'69.1 - Stavební úpravy'!F37</f>
        <v>0</v>
      </c>
      <c r="BT55" s="115" t="s">
        <v>23</v>
      </c>
      <c r="BV55" s="115" t="s">
        <v>81</v>
      </c>
      <c r="BW55" s="115" t="s">
        <v>87</v>
      </c>
      <c r="BX55" s="115" t="s">
        <v>5</v>
      </c>
      <c r="CL55" s="115" t="s">
        <v>20</v>
      </c>
      <c r="CM55" s="115" t="s">
        <v>22</v>
      </c>
    </row>
    <row r="56" s="5" customFormat="1" ht="16.5" customHeight="1">
      <c r="A56" s="103" t="s">
        <v>83</v>
      </c>
      <c r="B56" s="104"/>
      <c r="C56" s="105"/>
      <c r="D56" s="106" t="s">
        <v>88</v>
      </c>
      <c r="E56" s="106"/>
      <c r="F56" s="106"/>
      <c r="G56" s="106"/>
      <c r="H56" s="106"/>
      <c r="I56" s="107"/>
      <c r="J56" s="106" t="s">
        <v>89</v>
      </c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8">
        <f>'69,2 - VRN '!J30</f>
        <v>0</v>
      </c>
      <c r="AH56" s="107"/>
      <c r="AI56" s="107"/>
      <c r="AJ56" s="107"/>
      <c r="AK56" s="107"/>
      <c r="AL56" s="107"/>
      <c r="AM56" s="107"/>
      <c r="AN56" s="108">
        <f>SUM(AG56,AT56)</f>
        <v>0</v>
      </c>
      <c r="AO56" s="107"/>
      <c r="AP56" s="107"/>
      <c r="AQ56" s="109" t="s">
        <v>90</v>
      </c>
      <c r="AR56" s="110"/>
      <c r="AS56" s="116">
        <v>0</v>
      </c>
      <c r="AT56" s="117">
        <f>ROUND(SUM(AV56:AW56),2)</f>
        <v>0</v>
      </c>
      <c r="AU56" s="118">
        <f>'69,2 - VRN '!P81</f>
        <v>0</v>
      </c>
      <c r="AV56" s="117">
        <f>'69,2 - VRN '!J33</f>
        <v>0</v>
      </c>
      <c r="AW56" s="117">
        <f>'69,2 - VRN '!J34</f>
        <v>0</v>
      </c>
      <c r="AX56" s="117">
        <f>'69,2 - VRN '!J35</f>
        <v>0</v>
      </c>
      <c r="AY56" s="117">
        <f>'69,2 - VRN '!J36</f>
        <v>0</v>
      </c>
      <c r="AZ56" s="117">
        <f>'69,2 - VRN '!F33</f>
        <v>0</v>
      </c>
      <c r="BA56" s="117">
        <f>'69,2 - VRN '!F34</f>
        <v>0</v>
      </c>
      <c r="BB56" s="117">
        <f>'69,2 - VRN '!F35</f>
        <v>0</v>
      </c>
      <c r="BC56" s="117">
        <f>'69,2 - VRN '!F36</f>
        <v>0</v>
      </c>
      <c r="BD56" s="119">
        <f>'69,2 - VRN '!F37</f>
        <v>0</v>
      </c>
      <c r="BT56" s="115" t="s">
        <v>23</v>
      </c>
      <c r="BV56" s="115" t="s">
        <v>81</v>
      </c>
      <c r="BW56" s="115" t="s">
        <v>91</v>
      </c>
      <c r="BX56" s="115" t="s">
        <v>5</v>
      </c>
      <c r="CL56" s="115" t="s">
        <v>32</v>
      </c>
      <c r="CM56" s="115" t="s">
        <v>22</v>
      </c>
    </row>
    <row r="57" s="1" customFormat="1" ht="30" customHeight="1"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40"/>
    </row>
    <row r="58" s="1" customFormat="1" ht="6.96" customHeight="1">
      <c r="B58" s="54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40"/>
    </row>
  </sheetData>
  <sheetProtection sheet="1" formatColumns="0" formatRows="0" objects="1" scenarios="1" spinCount="100000" saltValue="3pd/XAqahA0jfNZ9idPxOjH8l6UqokRxpNhDJKRahGEefSNm6FEVMxV6i+iigqYG2aZEUKsDueV5s2JHDw6E4g==" hashValue="mZKD1CXXJzPQJ1OooHByNtXaZWN/Mn/wugScNv12K7qI4yYDRMompG+DQN/sbUliqvFKriV+nJHquFHgjicCaw==" algorithmName="SHA-512" password="CC35"/>
  <mergeCells count="4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69.1 - Stavební úpravy'!C2" display="/"/>
    <hyperlink ref="A56" location="'69,2 - VRN 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87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7"/>
      <c r="AT3" s="14" t="s">
        <v>22</v>
      </c>
    </row>
    <row r="4" ht="24.96" customHeight="1">
      <c r="B4" s="17"/>
      <c r="D4" s="124" t="s">
        <v>92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5" t="s">
        <v>16</v>
      </c>
      <c r="L6" s="17"/>
    </row>
    <row r="7" ht="16.5" customHeight="1">
      <c r="B7" s="17"/>
      <c r="E7" s="126" t="str">
        <f>'Rekapitulace stavby'!K6</f>
        <v>Odstavná plocha - Oldřišská, Kolín</v>
      </c>
      <c r="F7" s="125"/>
      <c r="G7" s="125"/>
      <c r="H7" s="125"/>
      <c r="L7" s="17"/>
    </row>
    <row r="8" s="1" customFormat="1" ht="12" customHeight="1">
      <c r="B8" s="40"/>
      <c r="D8" s="125" t="s">
        <v>93</v>
      </c>
      <c r="I8" s="127"/>
      <c r="L8" s="40"/>
    </row>
    <row r="9" s="1" customFormat="1" ht="36.96" customHeight="1">
      <c r="B9" s="40"/>
      <c r="E9" s="128" t="s">
        <v>94</v>
      </c>
      <c r="F9" s="1"/>
      <c r="G9" s="1"/>
      <c r="H9" s="1"/>
      <c r="I9" s="127"/>
      <c r="L9" s="40"/>
    </row>
    <row r="10" s="1" customFormat="1">
      <c r="B10" s="40"/>
      <c r="I10" s="127"/>
      <c r="L10" s="40"/>
    </row>
    <row r="11" s="1" customFormat="1" ht="12" customHeight="1">
      <c r="B11" s="40"/>
      <c r="D11" s="125" t="s">
        <v>19</v>
      </c>
      <c r="F11" s="14" t="s">
        <v>20</v>
      </c>
      <c r="I11" s="129" t="s">
        <v>21</v>
      </c>
      <c r="J11" s="14" t="s">
        <v>32</v>
      </c>
      <c r="L11" s="40"/>
    </row>
    <row r="12" s="1" customFormat="1" ht="12" customHeight="1">
      <c r="B12" s="40"/>
      <c r="D12" s="125" t="s">
        <v>24</v>
      </c>
      <c r="F12" s="14" t="s">
        <v>25</v>
      </c>
      <c r="I12" s="129" t="s">
        <v>26</v>
      </c>
      <c r="J12" s="130" t="str">
        <f>'Rekapitulace stavby'!AN8</f>
        <v>25. 1. 2019</v>
      </c>
      <c r="L12" s="40"/>
    </row>
    <row r="13" s="1" customFormat="1" ht="10.8" customHeight="1">
      <c r="B13" s="40"/>
      <c r="I13" s="127"/>
      <c r="L13" s="40"/>
    </row>
    <row r="14" s="1" customFormat="1" ht="12" customHeight="1">
      <c r="B14" s="40"/>
      <c r="D14" s="125" t="s">
        <v>30</v>
      </c>
      <c r="I14" s="129" t="s">
        <v>31</v>
      </c>
      <c r="J14" s="14" t="s">
        <v>32</v>
      </c>
      <c r="L14" s="40"/>
    </row>
    <row r="15" s="1" customFormat="1" ht="18" customHeight="1">
      <c r="B15" s="40"/>
      <c r="E15" s="14" t="s">
        <v>33</v>
      </c>
      <c r="I15" s="129" t="s">
        <v>34</v>
      </c>
      <c r="J15" s="14" t="s">
        <v>32</v>
      </c>
      <c r="L15" s="40"/>
    </row>
    <row r="16" s="1" customFormat="1" ht="6.96" customHeight="1">
      <c r="B16" s="40"/>
      <c r="I16" s="127"/>
      <c r="L16" s="40"/>
    </row>
    <row r="17" s="1" customFormat="1" ht="12" customHeight="1">
      <c r="B17" s="40"/>
      <c r="D17" s="125" t="s">
        <v>35</v>
      </c>
      <c r="I17" s="129" t="s">
        <v>31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29" t="s">
        <v>34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7"/>
      <c r="L19" s="40"/>
    </row>
    <row r="20" s="1" customFormat="1" ht="12" customHeight="1">
      <c r="B20" s="40"/>
      <c r="D20" s="125" t="s">
        <v>37</v>
      </c>
      <c r="I20" s="129" t="s">
        <v>31</v>
      </c>
      <c r="J20" s="14" t="s">
        <v>32</v>
      </c>
      <c r="L20" s="40"/>
    </row>
    <row r="21" s="1" customFormat="1" ht="18" customHeight="1">
      <c r="B21" s="40"/>
      <c r="E21" s="14" t="s">
        <v>38</v>
      </c>
      <c r="I21" s="129" t="s">
        <v>34</v>
      </c>
      <c r="J21" s="14" t="s">
        <v>32</v>
      </c>
      <c r="L21" s="40"/>
    </row>
    <row r="22" s="1" customFormat="1" ht="6.96" customHeight="1">
      <c r="B22" s="40"/>
      <c r="I22" s="127"/>
      <c r="L22" s="40"/>
    </row>
    <row r="23" s="1" customFormat="1" ht="12" customHeight="1">
      <c r="B23" s="40"/>
      <c r="D23" s="125" t="s">
        <v>40</v>
      </c>
      <c r="I23" s="129" t="s">
        <v>31</v>
      </c>
      <c r="J23" s="14" t="s">
        <v>41</v>
      </c>
      <c r="L23" s="40"/>
    </row>
    <row r="24" s="1" customFormat="1" ht="18" customHeight="1">
      <c r="B24" s="40"/>
      <c r="E24" s="14" t="s">
        <v>42</v>
      </c>
      <c r="I24" s="129" t="s">
        <v>34</v>
      </c>
      <c r="J24" s="14" t="s">
        <v>32</v>
      </c>
      <c r="L24" s="40"/>
    </row>
    <row r="25" s="1" customFormat="1" ht="6.96" customHeight="1">
      <c r="B25" s="40"/>
      <c r="I25" s="127"/>
      <c r="L25" s="40"/>
    </row>
    <row r="26" s="1" customFormat="1" ht="12" customHeight="1">
      <c r="B26" s="40"/>
      <c r="D26" s="125" t="s">
        <v>43</v>
      </c>
      <c r="I26" s="127"/>
      <c r="L26" s="40"/>
    </row>
    <row r="27" s="6" customFormat="1" ht="16.5" customHeight="1">
      <c r="B27" s="131"/>
      <c r="E27" s="132" t="s">
        <v>32</v>
      </c>
      <c r="F27" s="132"/>
      <c r="G27" s="132"/>
      <c r="H27" s="132"/>
      <c r="I27" s="133"/>
      <c r="L27" s="131"/>
    </row>
    <row r="28" s="1" customFormat="1" ht="6.96" customHeight="1">
      <c r="B28" s="40"/>
      <c r="I28" s="127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4"/>
      <c r="J29" s="68"/>
      <c r="K29" s="68"/>
      <c r="L29" s="40"/>
    </row>
    <row r="30" s="1" customFormat="1" ht="25.44" customHeight="1">
      <c r="B30" s="40"/>
      <c r="D30" s="135" t="s">
        <v>45</v>
      </c>
      <c r="I30" s="127"/>
      <c r="J30" s="136">
        <f>ROUND(J86,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4"/>
      <c r="J31" s="68"/>
      <c r="K31" s="68"/>
      <c r="L31" s="40"/>
    </row>
    <row r="32" s="1" customFormat="1" ht="14.4" customHeight="1">
      <c r="B32" s="40"/>
      <c r="F32" s="137" t="s">
        <v>47</v>
      </c>
      <c r="I32" s="138" t="s">
        <v>46</v>
      </c>
      <c r="J32" s="137" t="s">
        <v>48</v>
      </c>
      <c r="L32" s="40"/>
    </row>
    <row r="33" s="1" customFormat="1" ht="14.4" customHeight="1">
      <c r="B33" s="40"/>
      <c r="D33" s="125" t="s">
        <v>49</v>
      </c>
      <c r="E33" s="125" t="s">
        <v>50</v>
      </c>
      <c r="F33" s="139">
        <f>ROUND((SUM(BE86:BE177)),  2)</f>
        <v>0</v>
      </c>
      <c r="I33" s="140">
        <v>0.20999999999999999</v>
      </c>
      <c r="J33" s="139">
        <f>ROUND(((SUM(BE86:BE177))*I33),  2)</f>
        <v>0</v>
      </c>
      <c r="L33" s="40"/>
    </row>
    <row r="34" s="1" customFormat="1" ht="14.4" customHeight="1">
      <c r="B34" s="40"/>
      <c r="E34" s="125" t="s">
        <v>51</v>
      </c>
      <c r="F34" s="139">
        <f>ROUND((SUM(BF86:BF177)),  2)</f>
        <v>0</v>
      </c>
      <c r="I34" s="140">
        <v>0.14999999999999999</v>
      </c>
      <c r="J34" s="139">
        <f>ROUND(((SUM(BF86:BF177))*I34),  2)</f>
        <v>0</v>
      </c>
      <c r="L34" s="40"/>
    </row>
    <row r="35" hidden="1" s="1" customFormat="1" ht="14.4" customHeight="1">
      <c r="B35" s="40"/>
      <c r="E35" s="125" t="s">
        <v>52</v>
      </c>
      <c r="F35" s="139">
        <f>ROUND((SUM(BG86:BG177)),  2)</f>
        <v>0</v>
      </c>
      <c r="I35" s="140">
        <v>0.20999999999999999</v>
      </c>
      <c r="J35" s="139">
        <f>0</f>
        <v>0</v>
      </c>
      <c r="L35" s="40"/>
    </row>
    <row r="36" hidden="1" s="1" customFormat="1" ht="14.4" customHeight="1">
      <c r="B36" s="40"/>
      <c r="E36" s="125" t="s">
        <v>53</v>
      </c>
      <c r="F36" s="139">
        <f>ROUND((SUM(BH86:BH177)),  2)</f>
        <v>0</v>
      </c>
      <c r="I36" s="140">
        <v>0.14999999999999999</v>
      </c>
      <c r="J36" s="139">
        <f>0</f>
        <v>0</v>
      </c>
      <c r="L36" s="40"/>
    </row>
    <row r="37" hidden="1" s="1" customFormat="1" ht="14.4" customHeight="1">
      <c r="B37" s="40"/>
      <c r="E37" s="125" t="s">
        <v>54</v>
      </c>
      <c r="F37" s="139">
        <f>ROUND((SUM(BI86:BI177)),  2)</f>
        <v>0</v>
      </c>
      <c r="I37" s="140">
        <v>0</v>
      </c>
      <c r="J37" s="139">
        <f>0</f>
        <v>0</v>
      </c>
      <c r="L37" s="40"/>
    </row>
    <row r="38" s="1" customFormat="1" ht="6.96" customHeight="1">
      <c r="B38" s="40"/>
      <c r="I38" s="127"/>
      <c r="L38" s="40"/>
    </row>
    <row r="39" s="1" customFormat="1" ht="25.44" customHeight="1">
      <c r="B39" s="40"/>
      <c r="C39" s="141"/>
      <c r="D39" s="142" t="s">
        <v>55</v>
      </c>
      <c r="E39" s="143"/>
      <c r="F39" s="143"/>
      <c r="G39" s="144" t="s">
        <v>56</v>
      </c>
      <c r="H39" s="145" t="s">
        <v>57</v>
      </c>
      <c r="I39" s="146"/>
      <c r="J39" s="147">
        <f>SUM(J30:J37)</f>
        <v>0</v>
      </c>
      <c r="K39" s="148"/>
      <c r="L39" s="40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40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40"/>
    </row>
    <row r="45" s="1" customFormat="1" ht="24.96" customHeight="1">
      <c r="B45" s="35"/>
      <c r="C45" s="20" t="s">
        <v>95</v>
      </c>
      <c r="D45" s="36"/>
      <c r="E45" s="36"/>
      <c r="F45" s="36"/>
      <c r="G45" s="36"/>
      <c r="H45" s="36"/>
      <c r="I45" s="127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7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7"/>
      <c r="J47" s="36"/>
      <c r="K47" s="36"/>
      <c r="L47" s="40"/>
    </row>
    <row r="48" s="1" customFormat="1" ht="16.5" customHeight="1">
      <c r="B48" s="35"/>
      <c r="C48" s="36"/>
      <c r="D48" s="36"/>
      <c r="E48" s="155" t="str">
        <f>E7</f>
        <v>Odstavná plocha - Oldřišská, Kolín</v>
      </c>
      <c r="F48" s="29"/>
      <c r="G48" s="29"/>
      <c r="H48" s="29"/>
      <c r="I48" s="127"/>
      <c r="J48" s="36"/>
      <c r="K48" s="36"/>
      <c r="L48" s="40"/>
    </row>
    <row r="49" s="1" customFormat="1" ht="12" customHeight="1">
      <c r="B49" s="35"/>
      <c r="C49" s="29" t="s">
        <v>93</v>
      </c>
      <c r="D49" s="36"/>
      <c r="E49" s="36"/>
      <c r="F49" s="36"/>
      <c r="G49" s="36"/>
      <c r="H49" s="36"/>
      <c r="I49" s="127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>69.1 - Stavební úpravy</v>
      </c>
      <c r="F50" s="36"/>
      <c r="G50" s="36"/>
      <c r="H50" s="36"/>
      <c r="I50" s="127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7"/>
      <c r="J51" s="36"/>
      <c r="K51" s="36"/>
      <c r="L51" s="40"/>
    </row>
    <row r="52" s="1" customFormat="1" ht="12" customHeight="1">
      <c r="B52" s="35"/>
      <c r="C52" s="29" t="s">
        <v>24</v>
      </c>
      <c r="D52" s="36"/>
      <c r="E52" s="36"/>
      <c r="F52" s="24" t="str">
        <f>F12</f>
        <v>Kolín</v>
      </c>
      <c r="G52" s="36"/>
      <c r="H52" s="36"/>
      <c r="I52" s="129" t="s">
        <v>26</v>
      </c>
      <c r="J52" s="64" t="str">
        <f>IF(J12="","",J12)</f>
        <v>25. 1. 2019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7"/>
      <c r="J53" s="36"/>
      <c r="K53" s="36"/>
      <c r="L53" s="40"/>
    </row>
    <row r="54" s="1" customFormat="1" ht="13.65" customHeight="1">
      <c r="B54" s="35"/>
      <c r="C54" s="29" t="s">
        <v>30</v>
      </c>
      <c r="D54" s="36"/>
      <c r="E54" s="36"/>
      <c r="F54" s="24" t="str">
        <f>E15</f>
        <v>Město Kolín</v>
      </c>
      <c r="G54" s="36"/>
      <c r="H54" s="36"/>
      <c r="I54" s="129" t="s">
        <v>37</v>
      </c>
      <c r="J54" s="33" t="str">
        <f>E21</f>
        <v>Ing. Lucie Dvořáková</v>
      </c>
      <c r="K54" s="36"/>
      <c r="L54" s="40"/>
    </row>
    <row r="55" s="1" customFormat="1" ht="13.65" customHeight="1">
      <c r="B55" s="35"/>
      <c r="C55" s="29" t="s">
        <v>35</v>
      </c>
      <c r="D55" s="36"/>
      <c r="E55" s="36"/>
      <c r="F55" s="24" t="str">
        <f>IF(E18="","",E18)</f>
        <v>Vyplň údaj</v>
      </c>
      <c r="G55" s="36"/>
      <c r="H55" s="36"/>
      <c r="I55" s="129" t="s">
        <v>40</v>
      </c>
      <c r="J55" s="33" t="str">
        <f>E24</f>
        <v>S4A, s.r.o.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7"/>
      <c r="J56" s="36"/>
      <c r="K56" s="36"/>
      <c r="L56" s="40"/>
    </row>
    <row r="57" s="1" customFormat="1" ht="29.28" customHeight="1">
      <c r="B57" s="35"/>
      <c r="C57" s="156" t="s">
        <v>96</v>
      </c>
      <c r="D57" s="157"/>
      <c r="E57" s="157"/>
      <c r="F57" s="157"/>
      <c r="G57" s="157"/>
      <c r="H57" s="157"/>
      <c r="I57" s="158"/>
      <c r="J57" s="159" t="s">
        <v>97</v>
      </c>
      <c r="K57" s="157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7"/>
      <c r="J58" s="36"/>
      <c r="K58" s="36"/>
      <c r="L58" s="40"/>
    </row>
    <row r="59" s="1" customFormat="1" ht="22.8" customHeight="1">
      <c r="B59" s="35"/>
      <c r="C59" s="160" t="s">
        <v>77</v>
      </c>
      <c r="D59" s="36"/>
      <c r="E59" s="36"/>
      <c r="F59" s="36"/>
      <c r="G59" s="36"/>
      <c r="H59" s="36"/>
      <c r="I59" s="127"/>
      <c r="J59" s="94">
        <f>J86</f>
        <v>0</v>
      </c>
      <c r="K59" s="36"/>
      <c r="L59" s="40"/>
      <c r="AU59" s="14" t="s">
        <v>98</v>
      </c>
    </row>
    <row r="60" s="7" customFormat="1" ht="24.96" customHeight="1">
      <c r="B60" s="161"/>
      <c r="C60" s="162"/>
      <c r="D60" s="163" t="s">
        <v>99</v>
      </c>
      <c r="E60" s="164"/>
      <c r="F60" s="164"/>
      <c r="G60" s="164"/>
      <c r="H60" s="164"/>
      <c r="I60" s="165"/>
      <c r="J60" s="166">
        <f>J87</f>
        <v>0</v>
      </c>
      <c r="K60" s="162"/>
      <c r="L60" s="167"/>
    </row>
    <row r="61" s="8" customFormat="1" ht="19.92" customHeight="1">
      <c r="B61" s="168"/>
      <c r="C61" s="169"/>
      <c r="D61" s="170" t="s">
        <v>100</v>
      </c>
      <c r="E61" s="171"/>
      <c r="F61" s="171"/>
      <c r="G61" s="171"/>
      <c r="H61" s="171"/>
      <c r="I61" s="172"/>
      <c r="J61" s="173">
        <f>J88</f>
        <v>0</v>
      </c>
      <c r="K61" s="169"/>
      <c r="L61" s="174"/>
    </row>
    <row r="62" s="8" customFormat="1" ht="19.92" customHeight="1">
      <c r="B62" s="168"/>
      <c r="C62" s="169"/>
      <c r="D62" s="170" t="s">
        <v>101</v>
      </c>
      <c r="E62" s="171"/>
      <c r="F62" s="171"/>
      <c r="G62" s="171"/>
      <c r="H62" s="171"/>
      <c r="I62" s="172"/>
      <c r="J62" s="173">
        <f>J124</f>
        <v>0</v>
      </c>
      <c r="K62" s="169"/>
      <c r="L62" s="174"/>
    </row>
    <row r="63" s="8" customFormat="1" ht="19.92" customHeight="1">
      <c r="B63" s="168"/>
      <c r="C63" s="169"/>
      <c r="D63" s="170" t="s">
        <v>102</v>
      </c>
      <c r="E63" s="171"/>
      <c r="F63" s="171"/>
      <c r="G63" s="171"/>
      <c r="H63" s="171"/>
      <c r="I63" s="172"/>
      <c r="J63" s="173">
        <f>J128</f>
        <v>0</v>
      </c>
      <c r="K63" s="169"/>
      <c r="L63" s="174"/>
    </row>
    <row r="64" s="8" customFormat="1" ht="19.92" customHeight="1">
      <c r="B64" s="168"/>
      <c r="C64" s="169"/>
      <c r="D64" s="170" t="s">
        <v>103</v>
      </c>
      <c r="E64" s="171"/>
      <c r="F64" s="171"/>
      <c r="G64" s="171"/>
      <c r="H64" s="171"/>
      <c r="I64" s="172"/>
      <c r="J64" s="173">
        <f>J151</f>
        <v>0</v>
      </c>
      <c r="K64" s="169"/>
      <c r="L64" s="174"/>
    </row>
    <row r="65" s="8" customFormat="1" ht="14.88" customHeight="1">
      <c r="B65" s="168"/>
      <c r="C65" s="169"/>
      <c r="D65" s="170" t="s">
        <v>104</v>
      </c>
      <c r="E65" s="171"/>
      <c r="F65" s="171"/>
      <c r="G65" s="171"/>
      <c r="H65" s="171"/>
      <c r="I65" s="172"/>
      <c r="J65" s="173">
        <f>J164</f>
        <v>0</v>
      </c>
      <c r="K65" s="169"/>
      <c r="L65" s="174"/>
    </row>
    <row r="66" s="8" customFormat="1" ht="19.92" customHeight="1">
      <c r="B66" s="168"/>
      <c r="C66" s="169"/>
      <c r="D66" s="170" t="s">
        <v>105</v>
      </c>
      <c r="E66" s="171"/>
      <c r="F66" s="171"/>
      <c r="G66" s="171"/>
      <c r="H66" s="171"/>
      <c r="I66" s="172"/>
      <c r="J66" s="173">
        <f>J168</f>
        <v>0</v>
      </c>
      <c r="K66" s="169"/>
      <c r="L66" s="174"/>
    </row>
    <row r="67" s="1" customFormat="1" ht="21.84" customHeight="1">
      <c r="B67" s="35"/>
      <c r="C67" s="36"/>
      <c r="D67" s="36"/>
      <c r="E67" s="36"/>
      <c r="F67" s="36"/>
      <c r="G67" s="36"/>
      <c r="H67" s="36"/>
      <c r="I67" s="127"/>
      <c r="J67" s="36"/>
      <c r="K67" s="36"/>
      <c r="L67" s="40"/>
    </row>
    <row r="68" s="1" customFormat="1" ht="6.96" customHeight="1">
      <c r="B68" s="54"/>
      <c r="C68" s="55"/>
      <c r="D68" s="55"/>
      <c r="E68" s="55"/>
      <c r="F68" s="55"/>
      <c r="G68" s="55"/>
      <c r="H68" s="55"/>
      <c r="I68" s="151"/>
      <c r="J68" s="55"/>
      <c r="K68" s="55"/>
      <c r="L68" s="40"/>
    </row>
    <row r="72" s="1" customFormat="1" ht="6.96" customHeight="1">
      <c r="B72" s="56"/>
      <c r="C72" s="57"/>
      <c r="D72" s="57"/>
      <c r="E72" s="57"/>
      <c r="F72" s="57"/>
      <c r="G72" s="57"/>
      <c r="H72" s="57"/>
      <c r="I72" s="154"/>
      <c r="J72" s="57"/>
      <c r="K72" s="57"/>
      <c r="L72" s="40"/>
    </row>
    <row r="73" s="1" customFormat="1" ht="24.96" customHeight="1">
      <c r="B73" s="35"/>
      <c r="C73" s="20" t="s">
        <v>106</v>
      </c>
      <c r="D73" s="36"/>
      <c r="E73" s="36"/>
      <c r="F73" s="36"/>
      <c r="G73" s="36"/>
      <c r="H73" s="36"/>
      <c r="I73" s="127"/>
      <c r="J73" s="36"/>
      <c r="K73" s="36"/>
      <c r="L73" s="40"/>
    </row>
    <row r="74" s="1" customFormat="1" ht="6.96" customHeight="1">
      <c r="B74" s="35"/>
      <c r="C74" s="36"/>
      <c r="D74" s="36"/>
      <c r="E74" s="36"/>
      <c r="F74" s="36"/>
      <c r="G74" s="36"/>
      <c r="H74" s="36"/>
      <c r="I74" s="127"/>
      <c r="J74" s="36"/>
      <c r="K74" s="36"/>
      <c r="L74" s="40"/>
    </row>
    <row r="75" s="1" customFormat="1" ht="12" customHeight="1">
      <c r="B75" s="35"/>
      <c r="C75" s="29" t="s">
        <v>16</v>
      </c>
      <c r="D75" s="36"/>
      <c r="E75" s="36"/>
      <c r="F75" s="36"/>
      <c r="G75" s="36"/>
      <c r="H75" s="36"/>
      <c r="I75" s="127"/>
      <c r="J75" s="36"/>
      <c r="K75" s="36"/>
      <c r="L75" s="40"/>
    </row>
    <row r="76" s="1" customFormat="1" ht="16.5" customHeight="1">
      <c r="B76" s="35"/>
      <c r="C76" s="36"/>
      <c r="D76" s="36"/>
      <c r="E76" s="155" t="str">
        <f>E7</f>
        <v>Odstavná plocha - Oldřišská, Kolín</v>
      </c>
      <c r="F76" s="29"/>
      <c r="G76" s="29"/>
      <c r="H76" s="29"/>
      <c r="I76" s="127"/>
      <c r="J76" s="36"/>
      <c r="K76" s="36"/>
      <c r="L76" s="40"/>
    </row>
    <row r="77" s="1" customFormat="1" ht="12" customHeight="1">
      <c r="B77" s="35"/>
      <c r="C77" s="29" t="s">
        <v>93</v>
      </c>
      <c r="D77" s="36"/>
      <c r="E77" s="36"/>
      <c r="F77" s="36"/>
      <c r="G77" s="36"/>
      <c r="H77" s="36"/>
      <c r="I77" s="127"/>
      <c r="J77" s="36"/>
      <c r="K77" s="36"/>
      <c r="L77" s="40"/>
    </row>
    <row r="78" s="1" customFormat="1" ht="16.5" customHeight="1">
      <c r="B78" s="35"/>
      <c r="C78" s="36"/>
      <c r="D78" s="36"/>
      <c r="E78" s="61" t="str">
        <f>E9</f>
        <v>69.1 - Stavební úpravy</v>
      </c>
      <c r="F78" s="36"/>
      <c r="G78" s="36"/>
      <c r="H78" s="36"/>
      <c r="I78" s="127"/>
      <c r="J78" s="36"/>
      <c r="K78" s="36"/>
      <c r="L78" s="40"/>
    </row>
    <row r="79" s="1" customFormat="1" ht="6.96" customHeight="1">
      <c r="B79" s="35"/>
      <c r="C79" s="36"/>
      <c r="D79" s="36"/>
      <c r="E79" s="36"/>
      <c r="F79" s="36"/>
      <c r="G79" s="36"/>
      <c r="H79" s="36"/>
      <c r="I79" s="127"/>
      <c r="J79" s="36"/>
      <c r="K79" s="36"/>
      <c r="L79" s="40"/>
    </row>
    <row r="80" s="1" customFormat="1" ht="12" customHeight="1">
      <c r="B80" s="35"/>
      <c r="C80" s="29" t="s">
        <v>24</v>
      </c>
      <c r="D80" s="36"/>
      <c r="E80" s="36"/>
      <c r="F80" s="24" t="str">
        <f>F12</f>
        <v>Kolín</v>
      </c>
      <c r="G80" s="36"/>
      <c r="H80" s="36"/>
      <c r="I80" s="129" t="s">
        <v>26</v>
      </c>
      <c r="J80" s="64" t="str">
        <f>IF(J12="","",J12)</f>
        <v>25. 1. 2019</v>
      </c>
      <c r="K80" s="36"/>
      <c r="L80" s="40"/>
    </row>
    <row r="81" s="1" customFormat="1" ht="6.96" customHeight="1">
      <c r="B81" s="35"/>
      <c r="C81" s="36"/>
      <c r="D81" s="36"/>
      <c r="E81" s="36"/>
      <c r="F81" s="36"/>
      <c r="G81" s="36"/>
      <c r="H81" s="36"/>
      <c r="I81" s="127"/>
      <c r="J81" s="36"/>
      <c r="K81" s="36"/>
      <c r="L81" s="40"/>
    </row>
    <row r="82" s="1" customFormat="1" ht="13.65" customHeight="1">
      <c r="B82" s="35"/>
      <c r="C82" s="29" t="s">
        <v>30</v>
      </c>
      <c r="D82" s="36"/>
      <c r="E82" s="36"/>
      <c r="F82" s="24" t="str">
        <f>E15</f>
        <v>Město Kolín</v>
      </c>
      <c r="G82" s="36"/>
      <c r="H82" s="36"/>
      <c r="I82" s="129" t="s">
        <v>37</v>
      </c>
      <c r="J82" s="33" t="str">
        <f>E21</f>
        <v>Ing. Lucie Dvořáková</v>
      </c>
      <c r="K82" s="36"/>
      <c r="L82" s="40"/>
    </row>
    <row r="83" s="1" customFormat="1" ht="13.65" customHeight="1">
      <c r="B83" s="35"/>
      <c r="C83" s="29" t="s">
        <v>35</v>
      </c>
      <c r="D83" s="36"/>
      <c r="E83" s="36"/>
      <c r="F83" s="24" t="str">
        <f>IF(E18="","",E18)</f>
        <v>Vyplň údaj</v>
      </c>
      <c r="G83" s="36"/>
      <c r="H83" s="36"/>
      <c r="I83" s="129" t="s">
        <v>40</v>
      </c>
      <c r="J83" s="33" t="str">
        <f>E24</f>
        <v>S4A, s.r.o.</v>
      </c>
      <c r="K83" s="36"/>
      <c r="L83" s="40"/>
    </row>
    <row r="84" s="1" customFormat="1" ht="10.32" customHeight="1">
      <c r="B84" s="35"/>
      <c r="C84" s="36"/>
      <c r="D84" s="36"/>
      <c r="E84" s="36"/>
      <c r="F84" s="36"/>
      <c r="G84" s="36"/>
      <c r="H84" s="36"/>
      <c r="I84" s="127"/>
      <c r="J84" s="36"/>
      <c r="K84" s="36"/>
      <c r="L84" s="40"/>
    </row>
    <row r="85" s="9" customFormat="1" ht="29.28" customHeight="1">
      <c r="B85" s="175"/>
      <c r="C85" s="176" t="s">
        <v>107</v>
      </c>
      <c r="D85" s="177" t="s">
        <v>64</v>
      </c>
      <c r="E85" s="177" t="s">
        <v>60</v>
      </c>
      <c r="F85" s="177" t="s">
        <v>61</v>
      </c>
      <c r="G85" s="177" t="s">
        <v>108</v>
      </c>
      <c r="H85" s="177" t="s">
        <v>109</v>
      </c>
      <c r="I85" s="178" t="s">
        <v>110</v>
      </c>
      <c r="J85" s="177" t="s">
        <v>97</v>
      </c>
      <c r="K85" s="179" t="s">
        <v>111</v>
      </c>
      <c r="L85" s="180"/>
      <c r="M85" s="84" t="s">
        <v>32</v>
      </c>
      <c r="N85" s="85" t="s">
        <v>49</v>
      </c>
      <c r="O85" s="85" t="s">
        <v>112</v>
      </c>
      <c r="P85" s="85" t="s">
        <v>113</v>
      </c>
      <c r="Q85" s="85" t="s">
        <v>114</v>
      </c>
      <c r="R85" s="85" t="s">
        <v>115</v>
      </c>
      <c r="S85" s="85" t="s">
        <v>116</v>
      </c>
      <c r="T85" s="86" t="s">
        <v>117</v>
      </c>
    </row>
    <row r="86" s="1" customFormat="1" ht="22.8" customHeight="1">
      <c r="B86" s="35"/>
      <c r="C86" s="91" t="s">
        <v>118</v>
      </c>
      <c r="D86" s="36"/>
      <c r="E86" s="36"/>
      <c r="F86" s="36"/>
      <c r="G86" s="36"/>
      <c r="H86" s="36"/>
      <c r="I86" s="127"/>
      <c r="J86" s="181">
        <f>BK86</f>
        <v>0</v>
      </c>
      <c r="K86" s="36"/>
      <c r="L86" s="40"/>
      <c r="M86" s="87"/>
      <c r="N86" s="88"/>
      <c r="O86" s="88"/>
      <c r="P86" s="182">
        <f>P87</f>
        <v>0</v>
      </c>
      <c r="Q86" s="88"/>
      <c r="R86" s="182">
        <f>R87</f>
        <v>16.005269999999999</v>
      </c>
      <c r="S86" s="88"/>
      <c r="T86" s="183">
        <f>T87</f>
        <v>0.88</v>
      </c>
      <c r="AT86" s="14" t="s">
        <v>78</v>
      </c>
      <c r="AU86" s="14" t="s">
        <v>98</v>
      </c>
      <c r="BK86" s="184">
        <f>BK87</f>
        <v>0</v>
      </c>
    </row>
    <row r="87" s="10" customFormat="1" ht="25.92" customHeight="1">
      <c r="B87" s="185"/>
      <c r="C87" s="186"/>
      <c r="D87" s="187" t="s">
        <v>78</v>
      </c>
      <c r="E87" s="188" t="s">
        <v>119</v>
      </c>
      <c r="F87" s="188" t="s">
        <v>120</v>
      </c>
      <c r="G87" s="186"/>
      <c r="H87" s="186"/>
      <c r="I87" s="189"/>
      <c r="J87" s="190">
        <f>BK87</f>
        <v>0</v>
      </c>
      <c r="K87" s="186"/>
      <c r="L87" s="191"/>
      <c r="M87" s="192"/>
      <c r="N87" s="193"/>
      <c r="O87" s="193"/>
      <c r="P87" s="194">
        <f>P88+P124+P128+P151+P168</f>
        <v>0</v>
      </c>
      <c r="Q87" s="193"/>
      <c r="R87" s="194">
        <f>R88+R124+R128+R151+R168</f>
        <v>16.005269999999999</v>
      </c>
      <c r="S87" s="193"/>
      <c r="T87" s="195">
        <f>T88+T124+T128+T151+T168</f>
        <v>0.88</v>
      </c>
      <c r="AR87" s="196" t="s">
        <v>23</v>
      </c>
      <c r="AT87" s="197" t="s">
        <v>78</v>
      </c>
      <c r="AU87" s="197" t="s">
        <v>79</v>
      </c>
      <c r="AY87" s="196" t="s">
        <v>121</v>
      </c>
      <c r="BK87" s="198">
        <f>BK88+BK124+BK128+BK151+BK168</f>
        <v>0</v>
      </c>
    </row>
    <row r="88" s="10" customFormat="1" ht="22.8" customHeight="1">
      <c r="B88" s="185"/>
      <c r="C88" s="186"/>
      <c r="D88" s="187" t="s">
        <v>78</v>
      </c>
      <c r="E88" s="199" t="s">
        <v>23</v>
      </c>
      <c r="F88" s="199" t="s">
        <v>122</v>
      </c>
      <c r="G88" s="186"/>
      <c r="H88" s="186"/>
      <c r="I88" s="189"/>
      <c r="J88" s="200">
        <f>BK88</f>
        <v>0</v>
      </c>
      <c r="K88" s="186"/>
      <c r="L88" s="191"/>
      <c r="M88" s="192"/>
      <c r="N88" s="193"/>
      <c r="O88" s="193"/>
      <c r="P88" s="194">
        <f>SUM(P89:P123)</f>
        <v>0</v>
      </c>
      <c r="Q88" s="193"/>
      <c r="R88" s="194">
        <f>SUM(R89:R123)</f>
        <v>0.00050000000000000001</v>
      </c>
      <c r="S88" s="193"/>
      <c r="T88" s="195">
        <f>SUM(T89:T123)</f>
        <v>0.88</v>
      </c>
      <c r="AR88" s="196" t="s">
        <v>23</v>
      </c>
      <c r="AT88" s="197" t="s">
        <v>78</v>
      </c>
      <c r="AU88" s="197" t="s">
        <v>23</v>
      </c>
      <c r="AY88" s="196" t="s">
        <v>121</v>
      </c>
      <c r="BK88" s="198">
        <f>SUM(BK89:BK123)</f>
        <v>0</v>
      </c>
    </row>
    <row r="89" s="1" customFormat="1" ht="22.5" customHeight="1">
      <c r="B89" s="35"/>
      <c r="C89" s="201" t="s">
        <v>23</v>
      </c>
      <c r="D89" s="201" t="s">
        <v>123</v>
      </c>
      <c r="E89" s="202" t="s">
        <v>124</v>
      </c>
      <c r="F89" s="203" t="s">
        <v>125</v>
      </c>
      <c r="G89" s="204" t="s">
        <v>126</v>
      </c>
      <c r="H89" s="205">
        <v>4</v>
      </c>
      <c r="I89" s="206"/>
      <c r="J89" s="207">
        <f>ROUND(I89*H89,2)</f>
        <v>0</v>
      </c>
      <c r="K89" s="203" t="s">
        <v>127</v>
      </c>
      <c r="L89" s="40"/>
      <c r="M89" s="208" t="s">
        <v>32</v>
      </c>
      <c r="N89" s="209" t="s">
        <v>50</v>
      </c>
      <c r="O89" s="76"/>
      <c r="P89" s="210">
        <f>O89*H89</f>
        <v>0</v>
      </c>
      <c r="Q89" s="210">
        <v>0</v>
      </c>
      <c r="R89" s="210">
        <f>Q89*H89</f>
        <v>0</v>
      </c>
      <c r="S89" s="210">
        <v>0.22</v>
      </c>
      <c r="T89" s="211">
        <f>S89*H89</f>
        <v>0.88</v>
      </c>
      <c r="AR89" s="14" t="s">
        <v>128</v>
      </c>
      <c r="AT89" s="14" t="s">
        <v>123</v>
      </c>
      <c r="AU89" s="14" t="s">
        <v>22</v>
      </c>
      <c r="AY89" s="14" t="s">
        <v>121</v>
      </c>
      <c r="BE89" s="212">
        <f>IF(N89="základní",J89,0)</f>
        <v>0</v>
      </c>
      <c r="BF89" s="212">
        <f>IF(N89="snížená",J89,0)</f>
        <v>0</v>
      </c>
      <c r="BG89" s="212">
        <f>IF(N89="zákl. přenesená",J89,0)</f>
        <v>0</v>
      </c>
      <c r="BH89" s="212">
        <f>IF(N89="sníž. přenesená",J89,0)</f>
        <v>0</v>
      </c>
      <c r="BI89" s="212">
        <f>IF(N89="nulová",J89,0)</f>
        <v>0</v>
      </c>
      <c r="BJ89" s="14" t="s">
        <v>23</v>
      </c>
      <c r="BK89" s="212">
        <f>ROUND(I89*H89,2)</f>
        <v>0</v>
      </c>
      <c r="BL89" s="14" t="s">
        <v>128</v>
      </c>
      <c r="BM89" s="14" t="s">
        <v>129</v>
      </c>
    </row>
    <row r="90" s="1" customFormat="1">
      <c r="B90" s="35"/>
      <c r="C90" s="36"/>
      <c r="D90" s="213" t="s">
        <v>130</v>
      </c>
      <c r="E90" s="36"/>
      <c r="F90" s="214" t="s">
        <v>131</v>
      </c>
      <c r="G90" s="36"/>
      <c r="H90" s="36"/>
      <c r="I90" s="127"/>
      <c r="J90" s="36"/>
      <c r="K90" s="36"/>
      <c r="L90" s="40"/>
      <c r="M90" s="215"/>
      <c r="N90" s="76"/>
      <c r="O90" s="76"/>
      <c r="P90" s="76"/>
      <c r="Q90" s="76"/>
      <c r="R90" s="76"/>
      <c r="S90" s="76"/>
      <c r="T90" s="77"/>
      <c r="AT90" s="14" t="s">
        <v>130</v>
      </c>
      <c r="AU90" s="14" t="s">
        <v>22</v>
      </c>
    </row>
    <row r="91" s="11" customFormat="1">
      <c r="B91" s="216"/>
      <c r="C91" s="217"/>
      <c r="D91" s="213" t="s">
        <v>132</v>
      </c>
      <c r="E91" s="218" t="s">
        <v>32</v>
      </c>
      <c r="F91" s="219" t="s">
        <v>133</v>
      </c>
      <c r="G91" s="217"/>
      <c r="H91" s="220">
        <v>4</v>
      </c>
      <c r="I91" s="221"/>
      <c r="J91" s="217"/>
      <c r="K91" s="217"/>
      <c r="L91" s="222"/>
      <c r="M91" s="223"/>
      <c r="N91" s="224"/>
      <c r="O91" s="224"/>
      <c r="P91" s="224"/>
      <c r="Q91" s="224"/>
      <c r="R91" s="224"/>
      <c r="S91" s="224"/>
      <c r="T91" s="225"/>
      <c r="AT91" s="226" t="s">
        <v>132</v>
      </c>
      <c r="AU91" s="226" t="s">
        <v>22</v>
      </c>
      <c r="AV91" s="11" t="s">
        <v>22</v>
      </c>
      <c r="AW91" s="11" t="s">
        <v>39</v>
      </c>
      <c r="AX91" s="11" t="s">
        <v>23</v>
      </c>
      <c r="AY91" s="226" t="s">
        <v>121</v>
      </c>
    </row>
    <row r="92" s="1" customFormat="1" ht="16.5" customHeight="1">
      <c r="B92" s="35"/>
      <c r="C92" s="201" t="s">
        <v>22</v>
      </c>
      <c r="D92" s="201" t="s">
        <v>123</v>
      </c>
      <c r="E92" s="202" t="s">
        <v>134</v>
      </c>
      <c r="F92" s="203" t="s">
        <v>135</v>
      </c>
      <c r="G92" s="204" t="s">
        <v>126</v>
      </c>
      <c r="H92" s="205">
        <v>54.5</v>
      </c>
      <c r="I92" s="206"/>
      <c r="J92" s="207">
        <f>ROUND(I92*H92,2)</f>
        <v>0</v>
      </c>
      <c r="K92" s="203" t="s">
        <v>32</v>
      </c>
      <c r="L92" s="40"/>
      <c r="M92" s="208" t="s">
        <v>32</v>
      </c>
      <c r="N92" s="209" t="s">
        <v>50</v>
      </c>
      <c r="O92" s="76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AR92" s="14" t="s">
        <v>128</v>
      </c>
      <c r="AT92" s="14" t="s">
        <v>123</v>
      </c>
      <c r="AU92" s="14" t="s">
        <v>22</v>
      </c>
      <c r="AY92" s="14" t="s">
        <v>121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4" t="s">
        <v>23</v>
      </c>
      <c r="BK92" s="212">
        <f>ROUND(I92*H92,2)</f>
        <v>0</v>
      </c>
      <c r="BL92" s="14" t="s">
        <v>128</v>
      </c>
      <c r="BM92" s="14" t="s">
        <v>136</v>
      </c>
    </row>
    <row r="93" s="11" customFormat="1">
      <c r="B93" s="216"/>
      <c r="C93" s="217"/>
      <c r="D93" s="213" t="s">
        <v>132</v>
      </c>
      <c r="E93" s="218" t="s">
        <v>32</v>
      </c>
      <c r="F93" s="219" t="s">
        <v>137</v>
      </c>
      <c r="G93" s="217"/>
      <c r="H93" s="220">
        <v>54.5</v>
      </c>
      <c r="I93" s="221"/>
      <c r="J93" s="217"/>
      <c r="K93" s="217"/>
      <c r="L93" s="222"/>
      <c r="M93" s="223"/>
      <c r="N93" s="224"/>
      <c r="O93" s="224"/>
      <c r="P93" s="224"/>
      <c r="Q93" s="224"/>
      <c r="R93" s="224"/>
      <c r="S93" s="224"/>
      <c r="T93" s="225"/>
      <c r="AT93" s="226" t="s">
        <v>132</v>
      </c>
      <c r="AU93" s="226" t="s">
        <v>22</v>
      </c>
      <c r="AV93" s="11" t="s">
        <v>22</v>
      </c>
      <c r="AW93" s="11" t="s">
        <v>39</v>
      </c>
      <c r="AX93" s="11" t="s">
        <v>79</v>
      </c>
      <c r="AY93" s="226" t="s">
        <v>121</v>
      </c>
    </row>
    <row r="94" s="1" customFormat="1" ht="22.5" customHeight="1">
      <c r="B94" s="35"/>
      <c r="C94" s="201" t="s">
        <v>138</v>
      </c>
      <c r="D94" s="201" t="s">
        <v>123</v>
      </c>
      <c r="E94" s="202" t="s">
        <v>139</v>
      </c>
      <c r="F94" s="203" t="s">
        <v>140</v>
      </c>
      <c r="G94" s="204" t="s">
        <v>141</v>
      </c>
      <c r="H94" s="205">
        <v>8.1750000000000007</v>
      </c>
      <c r="I94" s="206"/>
      <c r="J94" s="207">
        <f>ROUND(I94*H94,2)</f>
        <v>0</v>
      </c>
      <c r="K94" s="203" t="s">
        <v>127</v>
      </c>
      <c r="L94" s="40"/>
      <c r="M94" s="208" t="s">
        <v>32</v>
      </c>
      <c r="N94" s="209" t="s">
        <v>50</v>
      </c>
      <c r="O94" s="76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AR94" s="14" t="s">
        <v>128</v>
      </c>
      <c r="AT94" s="14" t="s">
        <v>123</v>
      </c>
      <c r="AU94" s="14" t="s">
        <v>22</v>
      </c>
      <c r="AY94" s="14" t="s">
        <v>121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4" t="s">
        <v>23</v>
      </c>
      <c r="BK94" s="212">
        <f>ROUND(I94*H94,2)</f>
        <v>0</v>
      </c>
      <c r="BL94" s="14" t="s">
        <v>128</v>
      </c>
      <c r="BM94" s="14" t="s">
        <v>142</v>
      </c>
    </row>
    <row r="95" s="1" customFormat="1">
      <c r="B95" s="35"/>
      <c r="C95" s="36"/>
      <c r="D95" s="213" t="s">
        <v>130</v>
      </c>
      <c r="E95" s="36"/>
      <c r="F95" s="214" t="s">
        <v>143</v>
      </c>
      <c r="G95" s="36"/>
      <c r="H95" s="36"/>
      <c r="I95" s="127"/>
      <c r="J95" s="36"/>
      <c r="K95" s="36"/>
      <c r="L95" s="40"/>
      <c r="M95" s="215"/>
      <c r="N95" s="76"/>
      <c r="O95" s="76"/>
      <c r="P95" s="76"/>
      <c r="Q95" s="76"/>
      <c r="R95" s="76"/>
      <c r="S95" s="76"/>
      <c r="T95" s="77"/>
      <c r="AT95" s="14" t="s">
        <v>130</v>
      </c>
      <c r="AU95" s="14" t="s">
        <v>22</v>
      </c>
    </row>
    <row r="96" s="1" customFormat="1">
      <c r="B96" s="35"/>
      <c r="C96" s="36"/>
      <c r="D96" s="213" t="s">
        <v>144</v>
      </c>
      <c r="E96" s="36"/>
      <c r="F96" s="214" t="s">
        <v>145</v>
      </c>
      <c r="G96" s="36"/>
      <c r="H96" s="36"/>
      <c r="I96" s="127"/>
      <c r="J96" s="36"/>
      <c r="K96" s="36"/>
      <c r="L96" s="40"/>
      <c r="M96" s="215"/>
      <c r="N96" s="76"/>
      <c r="O96" s="76"/>
      <c r="P96" s="76"/>
      <c r="Q96" s="76"/>
      <c r="R96" s="76"/>
      <c r="S96" s="76"/>
      <c r="T96" s="77"/>
      <c r="AT96" s="14" t="s">
        <v>144</v>
      </c>
      <c r="AU96" s="14" t="s">
        <v>22</v>
      </c>
    </row>
    <row r="97" s="11" customFormat="1">
      <c r="B97" s="216"/>
      <c r="C97" s="217"/>
      <c r="D97" s="213" t="s">
        <v>132</v>
      </c>
      <c r="E97" s="218" t="s">
        <v>32</v>
      </c>
      <c r="F97" s="219" t="s">
        <v>146</v>
      </c>
      <c r="G97" s="217"/>
      <c r="H97" s="220">
        <v>8.1750000000000007</v>
      </c>
      <c r="I97" s="221"/>
      <c r="J97" s="217"/>
      <c r="K97" s="217"/>
      <c r="L97" s="222"/>
      <c r="M97" s="223"/>
      <c r="N97" s="224"/>
      <c r="O97" s="224"/>
      <c r="P97" s="224"/>
      <c r="Q97" s="224"/>
      <c r="R97" s="224"/>
      <c r="S97" s="224"/>
      <c r="T97" s="225"/>
      <c r="AT97" s="226" t="s">
        <v>132</v>
      </c>
      <c r="AU97" s="226" t="s">
        <v>22</v>
      </c>
      <c r="AV97" s="11" t="s">
        <v>22</v>
      </c>
      <c r="AW97" s="11" t="s">
        <v>39</v>
      </c>
      <c r="AX97" s="11" t="s">
        <v>79</v>
      </c>
      <c r="AY97" s="226" t="s">
        <v>121</v>
      </c>
    </row>
    <row r="98" s="1" customFormat="1" ht="16.5" customHeight="1">
      <c r="B98" s="35"/>
      <c r="C98" s="201" t="s">
        <v>128</v>
      </c>
      <c r="D98" s="201" t="s">
        <v>123</v>
      </c>
      <c r="E98" s="202" t="s">
        <v>147</v>
      </c>
      <c r="F98" s="203" t="s">
        <v>148</v>
      </c>
      <c r="G98" s="204" t="s">
        <v>141</v>
      </c>
      <c r="H98" s="205">
        <v>18.074999999999999</v>
      </c>
      <c r="I98" s="206"/>
      <c r="J98" s="207">
        <f>ROUND(I98*H98,2)</f>
        <v>0</v>
      </c>
      <c r="K98" s="203" t="s">
        <v>32</v>
      </c>
      <c r="L98" s="40"/>
      <c r="M98" s="208" t="s">
        <v>32</v>
      </c>
      <c r="N98" s="209" t="s">
        <v>50</v>
      </c>
      <c r="O98" s="76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AR98" s="14" t="s">
        <v>128</v>
      </c>
      <c r="AT98" s="14" t="s">
        <v>123</v>
      </c>
      <c r="AU98" s="14" t="s">
        <v>22</v>
      </c>
      <c r="AY98" s="14" t="s">
        <v>121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14" t="s">
        <v>23</v>
      </c>
      <c r="BK98" s="212">
        <f>ROUND(I98*H98,2)</f>
        <v>0</v>
      </c>
      <c r="BL98" s="14" t="s">
        <v>128</v>
      </c>
      <c r="BM98" s="14" t="s">
        <v>149</v>
      </c>
    </row>
    <row r="99" s="1" customFormat="1">
      <c r="B99" s="35"/>
      <c r="C99" s="36"/>
      <c r="D99" s="213" t="s">
        <v>144</v>
      </c>
      <c r="E99" s="36"/>
      <c r="F99" s="214" t="s">
        <v>150</v>
      </c>
      <c r="G99" s="36"/>
      <c r="H99" s="36"/>
      <c r="I99" s="127"/>
      <c r="J99" s="36"/>
      <c r="K99" s="36"/>
      <c r="L99" s="40"/>
      <c r="M99" s="215"/>
      <c r="N99" s="76"/>
      <c r="O99" s="76"/>
      <c r="P99" s="76"/>
      <c r="Q99" s="76"/>
      <c r="R99" s="76"/>
      <c r="S99" s="76"/>
      <c r="T99" s="77"/>
      <c r="AT99" s="14" t="s">
        <v>144</v>
      </c>
      <c r="AU99" s="14" t="s">
        <v>22</v>
      </c>
    </row>
    <row r="100" s="11" customFormat="1">
      <c r="B100" s="216"/>
      <c r="C100" s="217"/>
      <c r="D100" s="213" t="s">
        <v>132</v>
      </c>
      <c r="E100" s="218" t="s">
        <v>32</v>
      </c>
      <c r="F100" s="219" t="s">
        <v>151</v>
      </c>
      <c r="G100" s="217"/>
      <c r="H100" s="220">
        <v>18.074999999999999</v>
      </c>
      <c r="I100" s="221"/>
      <c r="J100" s="217"/>
      <c r="K100" s="217"/>
      <c r="L100" s="222"/>
      <c r="M100" s="223"/>
      <c r="N100" s="224"/>
      <c r="O100" s="224"/>
      <c r="P100" s="224"/>
      <c r="Q100" s="224"/>
      <c r="R100" s="224"/>
      <c r="S100" s="224"/>
      <c r="T100" s="225"/>
      <c r="AT100" s="226" t="s">
        <v>132</v>
      </c>
      <c r="AU100" s="226" t="s">
        <v>22</v>
      </c>
      <c r="AV100" s="11" t="s">
        <v>22</v>
      </c>
      <c r="AW100" s="11" t="s">
        <v>39</v>
      </c>
      <c r="AX100" s="11" t="s">
        <v>79</v>
      </c>
      <c r="AY100" s="226" t="s">
        <v>121</v>
      </c>
    </row>
    <row r="101" s="1" customFormat="1" ht="22.5" customHeight="1">
      <c r="B101" s="35"/>
      <c r="C101" s="201" t="s">
        <v>152</v>
      </c>
      <c r="D101" s="201" t="s">
        <v>123</v>
      </c>
      <c r="E101" s="202" t="s">
        <v>153</v>
      </c>
      <c r="F101" s="203" t="s">
        <v>154</v>
      </c>
      <c r="G101" s="204" t="s">
        <v>141</v>
      </c>
      <c r="H101" s="205">
        <v>162.67500000000001</v>
      </c>
      <c r="I101" s="206"/>
      <c r="J101" s="207">
        <f>ROUND(I101*H101,2)</f>
        <v>0</v>
      </c>
      <c r="K101" s="203" t="s">
        <v>127</v>
      </c>
      <c r="L101" s="40"/>
      <c r="M101" s="208" t="s">
        <v>32</v>
      </c>
      <c r="N101" s="209" t="s">
        <v>50</v>
      </c>
      <c r="O101" s="76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AR101" s="14" t="s">
        <v>128</v>
      </c>
      <c r="AT101" s="14" t="s">
        <v>123</v>
      </c>
      <c r="AU101" s="14" t="s">
        <v>22</v>
      </c>
      <c r="AY101" s="14" t="s">
        <v>121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14" t="s">
        <v>23</v>
      </c>
      <c r="BK101" s="212">
        <f>ROUND(I101*H101,2)</f>
        <v>0</v>
      </c>
      <c r="BL101" s="14" t="s">
        <v>128</v>
      </c>
      <c r="BM101" s="14" t="s">
        <v>155</v>
      </c>
    </row>
    <row r="102" s="1" customFormat="1">
      <c r="B102" s="35"/>
      <c r="C102" s="36"/>
      <c r="D102" s="213" t="s">
        <v>130</v>
      </c>
      <c r="E102" s="36"/>
      <c r="F102" s="214" t="s">
        <v>156</v>
      </c>
      <c r="G102" s="36"/>
      <c r="H102" s="36"/>
      <c r="I102" s="127"/>
      <c r="J102" s="36"/>
      <c r="K102" s="36"/>
      <c r="L102" s="40"/>
      <c r="M102" s="215"/>
      <c r="N102" s="76"/>
      <c r="O102" s="76"/>
      <c r="P102" s="76"/>
      <c r="Q102" s="76"/>
      <c r="R102" s="76"/>
      <c r="S102" s="76"/>
      <c r="T102" s="77"/>
      <c r="AT102" s="14" t="s">
        <v>130</v>
      </c>
      <c r="AU102" s="14" t="s">
        <v>22</v>
      </c>
    </row>
    <row r="103" s="11" customFormat="1">
      <c r="B103" s="216"/>
      <c r="C103" s="217"/>
      <c r="D103" s="213" t="s">
        <v>132</v>
      </c>
      <c r="E103" s="218" t="s">
        <v>32</v>
      </c>
      <c r="F103" s="219" t="s">
        <v>157</v>
      </c>
      <c r="G103" s="217"/>
      <c r="H103" s="220">
        <v>162.67500000000001</v>
      </c>
      <c r="I103" s="221"/>
      <c r="J103" s="217"/>
      <c r="K103" s="217"/>
      <c r="L103" s="222"/>
      <c r="M103" s="223"/>
      <c r="N103" s="224"/>
      <c r="O103" s="224"/>
      <c r="P103" s="224"/>
      <c r="Q103" s="224"/>
      <c r="R103" s="224"/>
      <c r="S103" s="224"/>
      <c r="T103" s="225"/>
      <c r="AT103" s="226" t="s">
        <v>132</v>
      </c>
      <c r="AU103" s="226" t="s">
        <v>22</v>
      </c>
      <c r="AV103" s="11" t="s">
        <v>22</v>
      </c>
      <c r="AW103" s="11" t="s">
        <v>39</v>
      </c>
      <c r="AX103" s="11" t="s">
        <v>23</v>
      </c>
      <c r="AY103" s="226" t="s">
        <v>121</v>
      </c>
    </row>
    <row r="104" s="1" customFormat="1" ht="22.5" customHeight="1">
      <c r="B104" s="35"/>
      <c r="C104" s="201" t="s">
        <v>158</v>
      </c>
      <c r="D104" s="201" t="s">
        <v>123</v>
      </c>
      <c r="E104" s="202" t="s">
        <v>159</v>
      </c>
      <c r="F104" s="203" t="s">
        <v>160</v>
      </c>
      <c r="G104" s="204" t="s">
        <v>141</v>
      </c>
      <c r="H104" s="205">
        <v>9.0380000000000003</v>
      </c>
      <c r="I104" s="206"/>
      <c r="J104" s="207">
        <f>ROUND(I104*H104,2)</f>
        <v>0</v>
      </c>
      <c r="K104" s="203" t="s">
        <v>127</v>
      </c>
      <c r="L104" s="40"/>
      <c r="M104" s="208" t="s">
        <v>32</v>
      </c>
      <c r="N104" s="209" t="s">
        <v>50</v>
      </c>
      <c r="O104" s="76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AR104" s="14" t="s">
        <v>128</v>
      </c>
      <c r="AT104" s="14" t="s">
        <v>123</v>
      </c>
      <c r="AU104" s="14" t="s">
        <v>22</v>
      </c>
      <c r="AY104" s="14" t="s">
        <v>121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14" t="s">
        <v>23</v>
      </c>
      <c r="BK104" s="212">
        <f>ROUND(I104*H104,2)</f>
        <v>0</v>
      </c>
      <c r="BL104" s="14" t="s">
        <v>128</v>
      </c>
      <c r="BM104" s="14" t="s">
        <v>161</v>
      </c>
    </row>
    <row r="105" s="1" customFormat="1">
      <c r="B105" s="35"/>
      <c r="C105" s="36"/>
      <c r="D105" s="213" t="s">
        <v>130</v>
      </c>
      <c r="E105" s="36"/>
      <c r="F105" s="214" t="s">
        <v>162</v>
      </c>
      <c r="G105" s="36"/>
      <c r="H105" s="36"/>
      <c r="I105" s="127"/>
      <c r="J105" s="36"/>
      <c r="K105" s="36"/>
      <c r="L105" s="40"/>
      <c r="M105" s="215"/>
      <c r="N105" s="76"/>
      <c r="O105" s="76"/>
      <c r="P105" s="76"/>
      <c r="Q105" s="76"/>
      <c r="R105" s="76"/>
      <c r="S105" s="76"/>
      <c r="T105" s="77"/>
      <c r="AT105" s="14" t="s">
        <v>130</v>
      </c>
      <c r="AU105" s="14" t="s">
        <v>22</v>
      </c>
    </row>
    <row r="106" s="11" customFormat="1">
      <c r="B106" s="216"/>
      <c r="C106" s="217"/>
      <c r="D106" s="213" t="s">
        <v>132</v>
      </c>
      <c r="E106" s="218" t="s">
        <v>32</v>
      </c>
      <c r="F106" s="219" t="s">
        <v>163</v>
      </c>
      <c r="G106" s="217"/>
      <c r="H106" s="220">
        <v>9.0380000000000003</v>
      </c>
      <c r="I106" s="221"/>
      <c r="J106" s="217"/>
      <c r="K106" s="217"/>
      <c r="L106" s="222"/>
      <c r="M106" s="223"/>
      <c r="N106" s="224"/>
      <c r="O106" s="224"/>
      <c r="P106" s="224"/>
      <c r="Q106" s="224"/>
      <c r="R106" s="224"/>
      <c r="S106" s="224"/>
      <c r="T106" s="225"/>
      <c r="AT106" s="226" t="s">
        <v>132</v>
      </c>
      <c r="AU106" s="226" t="s">
        <v>22</v>
      </c>
      <c r="AV106" s="11" t="s">
        <v>22</v>
      </c>
      <c r="AW106" s="11" t="s">
        <v>39</v>
      </c>
      <c r="AX106" s="11" t="s">
        <v>79</v>
      </c>
      <c r="AY106" s="226" t="s">
        <v>121</v>
      </c>
    </row>
    <row r="107" s="1" customFormat="1" ht="22.5" customHeight="1">
      <c r="B107" s="35"/>
      <c r="C107" s="201" t="s">
        <v>164</v>
      </c>
      <c r="D107" s="201" t="s">
        <v>123</v>
      </c>
      <c r="E107" s="202" t="s">
        <v>165</v>
      </c>
      <c r="F107" s="203" t="s">
        <v>166</v>
      </c>
      <c r="G107" s="204" t="s">
        <v>141</v>
      </c>
      <c r="H107" s="205">
        <v>26.25</v>
      </c>
      <c r="I107" s="206"/>
      <c r="J107" s="207">
        <f>ROUND(I107*H107,2)</f>
        <v>0</v>
      </c>
      <c r="K107" s="203" t="s">
        <v>127</v>
      </c>
      <c r="L107" s="40"/>
      <c r="M107" s="208" t="s">
        <v>32</v>
      </c>
      <c r="N107" s="209" t="s">
        <v>50</v>
      </c>
      <c r="O107" s="76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AR107" s="14" t="s">
        <v>128</v>
      </c>
      <c r="AT107" s="14" t="s">
        <v>123</v>
      </c>
      <c r="AU107" s="14" t="s">
        <v>22</v>
      </c>
      <c r="AY107" s="14" t="s">
        <v>121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14" t="s">
        <v>23</v>
      </c>
      <c r="BK107" s="212">
        <f>ROUND(I107*H107,2)</f>
        <v>0</v>
      </c>
      <c r="BL107" s="14" t="s">
        <v>128</v>
      </c>
      <c r="BM107" s="14" t="s">
        <v>167</v>
      </c>
    </row>
    <row r="108" s="1" customFormat="1">
      <c r="B108" s="35"/>
      <c r="C108" s="36"/>
      <c r="D108" s="213" t="s">
        <v>130</v>
      </c>
      <c r="E108" s="36"/>
      <c r="F108" s="214" t="s">
        <v>156</v>
      </c>
      <c r="G108" s="36"/>
      <c r="H108" s="36"/>
      <c r="I108" s="127"/>
      <c r="J108" s="36"/>
      <c r="K108" s="36"/>
      <c r="L108" s="40"/>
      <c r="M108" s="215"/>
      <c r="N108" s="76"/>
      <c r="O108" s="76"/>
      <c r="P108" s="76"/>
      <c r="Q108" s="76"/>
      <c r="R108" s="76"/>
      <c r="S108" s="76"/>
      <c r="T108" s="77"/>
      <c r="AT108" s="14" t="s">
        <v>130</v>
      </c>
      <c r="AU108" s="14" t="s">
        <v>22</v>
      </c>
    </row>
    <row r="109" s="1" customFormat="1">
      <c r="B109" s="35"/>
      <c r="C109" s="36"/>
      <c r="D109" s="213" t="s">
        <v>144</v>
      </c>
      <c r="E109" s="36"/>
      <c r="F109" s="214" t="s">
        <v>168</v>
      </c>
      <c r="G109" s="36"/>
      <c r="H109" s="36"/>
      <c r="I109" s="127"/>
      <c r="J109" s="36"/>
      <c r="K109" s="36"/>
      <c r="L109" s="40"/>
      <c r="M109" s="215"/>
      <c r="N109" s="76"/>
      <c r="O109" s="76"/>
      <c r="P109" s="76"/>
      <c r="Q109" s="76"/>
      <c r="R109" s="76"/>
      <c r="S109" s="76"/>
      <c r="T109" s="77"/>
      <c r="AT109" s="14" t="s">
        <v>144</v>
      </c>
      <c r="AU109" s="14" t="s">
        <v>22</v>
      </c>
    </row>
    <row r="110" s="11" customFormat="1">
      <c r="B110" s="216"/>
      <c r="C110" s="217"/>
      <c r="D110" s="213" t="s">
        <v>132</v>
      </c>
      <c r="E110" s="218" t="s">
        <v>32</v>
      </c>
      <c r="F110" s="219" t="s">
        <v>169</v>
      </c>
      <c r="G110" s="217"/>
      <c r="H110" s="220">
        <v>26.25</v>
      </c>
      <c r="I110" s="221"/>
      <c r="J110" s="217"/>
      <c r="K110" s="217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132</v>
      </c>
      <c r="AU110" s="226" t="s">
        <v>22</v>
      </c>
      <c r="AV110" s="11" t="s">
        <v>22</v>
      </c>
      <c r="AW110" s="11" t="s">
        <v>39</v>
      </c>
      <c r="AX110" s="11" t="s">
        <v>23</v>
      </c>
      <c r="AY110" s="226" t="s">
        <v>121</v>
      </c>
    </row>
    <row r="111" s="1" customFormat="1" ht="22.5" customHeight="1">
      <c r="B111" s="35"/>
      <c r="C111" s="201" t="s">
        <v>170</v>
      </c>
      <c r="D111" s="201" t="s">
        <v>123</v>
      </c>
      <c r="E111" s="202" t="s">
        <v>171</v>
      </c>
      <c r="F111" s="203" t="s">
        <v>172</v>
      </c>
      <c r="G111" s="204" t="s">
        <v>173</v>
      </c>
      <c r="H111" s="205">
        <v>47.25</v>
      </c>
      <c r="I111" s="206"/>
      <c r="J111" s="207">
        <f>ROUND(I111*H111,2)</f>
        <v>0</v>
      </c>
      <c r="K111" s="203" t="s">
        <v>127</v>
      </c>
      <c r="L111" s="40"/>
      <c r="M111" s="208" t="s">
        <v>32</v>
      </c>
      <c r="N111" s="209" t="s">
        <v>50</v>
      </c>
      <c r="O111" s="76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AR111" s="14" t="s">
        <v>128</v>
      </c>
      <c r="AT111" s="14" t="s">
        <v>123</v>
      </c>
      <c r="AU111" s="14" t="s">
        <v>22</v>
      </c>
      <c r="AY111" s="14" t="s">
        <v>121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14" t="s">
        <v>23</v>
      </c>
      <c r="BK111" s="212">
        <f>ROUND(I111*H111,2)</f>
        <v>0</v>
      </c>
      <c r="BL111" s="14" t="s">
        <v>128</v>
      </c>
      <c r="BM111" s="14" t="s">
        <v>174</v>
      </c>
    </row>
    <row r="112" s="1" customFormat="1">
      <c r="B112" s="35"/>
      <c r="C112" s="36"/>
      <c r="D112" s="213" t="s">
        <v>130</v>
      </c>
      <c r="E112" s="36"/>
      <c r="F112" s="214" t="s">
        <v>175</v>
      </c>
      <c r="G112" s="36"/>
      <c r="H112" s="36"/>
      <c r="I112" s="127"/>
      <c r="J112" s="36"/>
      <c r="K112" s="36"/>
      <c r="L112" s="40"/>
      <c r="M112" s="215"/>
      <c r="N112" s="76"/>
      <c r="O112" s="76"/>
      <c r="P112" s="76"/>
      <c r="Q112" s="76"/>
      <c r="R112" s="76"/>
      <c r="S112" s="76"/>
      <c r="T112" s="77"/>
      <c r="AT112" s="14" t="s">
        <v>130</v>
      </c>
      <c r="AU112" s="14" t="s">
        <v>22</v>
      </c>
    </row>
    <row r="113" s="11" customFormat="1">
      <c r="B113" s="216"/>
      <c r="C113" s="217"/>
      <c r="D113" s="213" t="s">
        <v>132</v>
      </c>
      <c r="E113" s="218" t="s">
        <v>32</v>
      </c>
      <c r="F113" s="219" t="s">
        <v>176</v>
      </c>
      <c r="G113" s="217"/>
      <c r="H113" s="220">
        <v>47.25</v>
      </c>
      <c r="I113" s="221"/>
      <c r="J113" s="217"/>
      <c r="K113" s="217"/>
      <c r="L113" s="222"/>
      <c r="M113" s="223"/>
      <c r="N113" s="224"/>
      <c r="O113" s="224"/>
      <c r="P113" s="224"/>
      <c r="Q113" s="224"/>
      <c r="R113" s="224"/>
      <c r="S113" s="224"/>
      <c r="T113" s="225"/>
      <c r="AT113" s="226" t="s">
        <v>132</v>
      </c>
      <c r="AU113" s="226" t="s">
        <v>22</v>
      </c>
      <c r="AV113" s="11" t="s">
        <v>22</v>
      </c>
      <c r="AW113" s="11" t="s">
        <v>39</v>
      </c>
      <c r="AX113" s="11" t="s">
        <v>79</v>
      </c>
      <c r="AY113" s="226" t="s">
        <v>121</v>
      </c>
    </row>
    <row r="114" s="1" customFormat="1" ht="22.5" customHeight="1">
      <c r="B114" s="35"/>
      <c r="C114" s="201" t="s">
        <v>177</v>
      </c>
      <c r="D114" s="201" t="s">
        <v>123</v>
      </c>
      <c r="E114" s="202" t="s">
        <v>178</v>
      </c>
      <c r="F114" s="203" t="s">
        <v>179</v>
      </c>
      <c r="G114" s="204" t="s">
        <v>126</v>
      </c>
      <c r="H114" s="205">
        <v>10</v>
      </c>
      <c r="I114" s="206"/>
      <c r="J114" s="207">
        <f>ROUND(I114*H114,2)</f>
        <v>0</v>
      </c>
      <c r="K114" s="203" t="s">
        <v>127</v>
      </c>
      <c r="L114" s="40"/>
      <c r="M114" s="208" t="s">
        <v>32</v>
      </c>
      <c r="N114" s="209" t="s">
        <v>50</v>
      </c>
      <c r="O114" s="76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AR114" s="14" t="s">
        <v>128</v>
      </c>
      <c r="AT114" s="14" t="s">
        <v>123</v>
      </c>
      <c r="AU114" s="14" t="s">
        <v>22</v>
      </c>
      <c r="AY114" s="14" t="s">
        <v>121</v>
      </c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14" t="s">
        <v>23</v>
      </c>
      <c r="BK114" s="212">
        <f>ROUND(I114*H114,2)</f>
        <v>0</v>
      </c>
      <c r="BL114" s="14" t="s">
        <v>128</v>
      </c>
      <c r="BM114" s="14" t="s">
        <v>180</v>
      </c>
    </row>
    <row r="115" s="1" customFormat="1">
      <c r="B115" s="35"/>
      <c r="C115" s="36"/>
      <c r="D115" s="213" t="s">
        <v>130</v>
      </c>
      <c r="E115" s="36"/>
      <c r="F115" s="214" t="s">
        <v>181</v>
      </c>
      <c r="G115" s="36"/>
      <c r="H115" s="36"/>
      <c r="I115" s="127"/>
      <c r="J115" s="36"/>
      <c r="K115" s="36"/>
      <c r="L115" s="40"/>
      <c r="M115" s="215"/>
      <c r="N115" s="76"/>
      <c r="O115" s="76"/>
      <c r="P115" s="76"/>
      <c r="Q115" s="76"/>
      <c r="R115" s="76"/>
      <c r="S115" s="76"/>
      <c r="T115" s="77"/>
      <c r="AT115" s="14" t="s">
        <v>130</v>
      </c>
      <c r="AU115" s="14" t="s">
        <v>22</v>
      </c>
    </row>
    <row r="116" s="11" customFormat="1">
      <c r="B116" s="216"/>
      <c r="C116" s="217"/>
      <c r="D116" s="213" t="s">
        <v>132</v>
      </c>
      <c r="E116" s="218" t="s">
        <v>32</v>
      </c>
      <c r="F116" s="219" t="s">
        <v>182</v>
      </c>
      <c r="G116" s="217"/>
      <c r="H116" s="220">
        <v>10</v>
      </c>
      <c r="I116" s="221"/>
      <c r="J116" s="217"/>
      <c r="K116" s="217"/>
      <c r="L116" s="222"/>
      <c r="M116" s="223"/>
      <c r="N116" s="224"/>
      <c r="O116" s="224"/>
      <c r="P116" s="224"/>
      <c r="Q116" s="224"/>
      <c r="R116" s="224"/>
      <c r="S116" s="224"/>
      <c r="T116" s="225"/>
      <c r="AT116" s="226" t="s">
        <v>132</v>
      </c>
      <c r="AU116" s="226" t="s">
        <v>22</v>
      </c>
      <c r="AV116" s="11" t="s">
        <v>22</v>
      </c>
      <c r="AW116" s="11" t="s">
        <v>39</v>
      </c>
      <c r="AX116" s="11" t="s">
        <v>23</v>
      </c>
      <c r="AY116" s="226" t="s">
        <v>121</v>
      </c>
    </row>
    <row r="117" s="1" customFormat="1" ht="16.5" customHeight="1">
      <c r="B117" s="35"/>
      <c r="C117" s="227" t="s">
        <v>28</v>
      </c>
      <c r="D117" s="227" t="s">
        <v>183</v>
      </c>
      <c r="E117" s="228" t="s">
        <v>184</v>
      </c>
      <c r="F117" s="229" t="s">
        <v>185</v>
      </c>
      <c r="G117" s="230" t="s">
        <v>141</v>
      </c>
      <c r="H117" s="231">
        <v>1</v>
      </c>
      <c r="I117" s="232"/>
      <c r="J117" s="233">
        <f>ROUND(I117*H117,2)</f>
        <v>0</v>
      </c>
      <c r="K117" s="229" t="s">
        <v>32</v>
      </c>
      <c r="L117" s="234"/>
      <c r="M117" s="235" t="s">
        <v>32</v>
      </c>
      <c r="N117" s="236" t="s">
        <v>50</v>
      </c>
      <c r="O117" s="76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AR117" s="14" t="s">
        <v>170</v>
      </c>
      <c r="AT117" s="14" t="s">
        <v>183</v>
      </c>
      <c r="AU117" s="14" t="s">
        <v>22</v>
      </c>
      <c r="AY117" s="14" t="s">
        <v>121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14" t="s">
        <v>23</v>
      </c>
      <c r="BK117" s="212">
        <f>ROUND(I117*H117,2)</f>
        <v>0</v>
      </c>
      <c r="BL117" s="14" t="s">
        <v>128</v>
      </c>
      <c r="BM117" s="14" t="s">
        <v>186</v>
      </c>
    </row>
    <row r="118" s="11" customFormat="1">
      <c r="B118" s="216"/>
      <c r="C118" s="217"/>
      <c r="D118" s="213" t="s">
        <v>132</v>
      </c>
      <c r="E118" s="218" t="s">
        <v>32</v>
      </c>
      <c r="F118" s="219" t="s">
        <v>187</v>
      </c>
      <c r="G118" s="217"/>
      <c r="H118" s="220">
        <v>1</v>
      </c>
      <c r="I118" s="221"/>
      <c r="J118" s="217"/>
      <c r="K118" s="217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132</v>
      </c>
      <c r="AU118" s="226" t="s">
        <v>22</v>
      </c>
      <c r="AV118" s="11" t="s">
        <v>22</v>
      </c>
      <c r="AW118" s="11" t="s">
        <v>39</v>
      </c>
      <c r="AX118" s="11" t="s">
        <v>79</v>
      </c>
      <c r="AY118" s="226" t="s">
        <v>121</v>
      </c>
    </row>
    <row r="119" s="1" customFormat="1" ht="22.5" customHeight="1">
      <c r="B119" s="35"/>
      <c r="C119" s="201" t="s">
        <v>188</v>
      </c>
      <c r="D119" s="201" t="s">
        <v>123</v>
      </c>
      <c r="E119" s="202" t="s">
        <v>189</v>
      </c>
      <c r="F119" s="203" t="s">
        <v>190</v>
      </c>
      <c r="G119" s="204" t="s">
        <v>126</v>
      </c>
      <c r="H119" s="205">
        <v>10</v>
      </c>
      <c r="I119" s="206"/>
      <c r="J119" s="207">
        <f>ROUND(I119*H119,2)</f>
        <v>0</v>
      </c>
      <c r="K119" s="203" t="s">
        <v>127</v>
      </c>
      <c r="L119" s="40"/>
      <c r="M119" s="208" t="s">
        <v>32</v>
      </c>
      <c r="N119" s="209" t="s">
        <v>50</v>
      </c>
      <c r="O119" s="76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AR119" s="14" t="s">
        <v>128</v>
      </c>
      <c r="AT119" s="14" t="s">
        <v>123</v>
      </c>
      <c r="AU119" s="14" t="s">
        <v>22</v>
      </c>
      <c r="AY119" s="14" t="s">
        <v>121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4" t="s">
        <v>23</v>
      </c>
      <c r="BK119" s="212">
        <f>ROUND(I119*H119,2)</f>
        <v>0</v>
      </c>
      <c r="BL119" s="14" t="s">
        <v>128</v>
      </c>
      <c r="BM119" s="14" t="s">
        <v>191</v>
      </c>
    </row>
    <row r="120" s="1" customFormat="1">
      <c r="B120" s="35"/>
      <c r="C120" s="36"/>
      <c r="D120" s="213" t="s">
        <v>130</v>
      </c>
      <c r="E120" s="36"/>
      <c r="F120" s="214" t="s">
        <v>192</v>
      </c>
      <c r="G120" s="36"/>
      <c r="H120" s="36"/>
      <c r="I120" s="127"/>
      <c r="J120" s="36"/>
      <c r="K120" s="36"/>
      <c r="L120" s="40"/>
      <c r="M120" s="215"/>
      <c r="N120" s="76"/>
      <c r="O120" s="76"/>
      <c r="P120" s="76"/>
      <c r="Q120" s="76"/>
      <c r="R120" s="76"/>
      <c r="S120" s="76"/>
      <c r="T120" s="77"/>
      <c r="AT120" s="14" t="s">
        <v>130</v>
      </c>
      <c r="AU120" s="14" t="s">
        <v>22</v>
      </c>
    </row>
    <row r="121" s="11" customFormat="1">
      <c r="B121" s="216"/>
      <c r="C121" s="217"/>
      <c r="D121" s="213" t="s">
        <v>132</v>
      </c>
      <c r="E121" s="218" t="s">
        <v>32</v>
      </c>
      <c r="F121" s="219" t="s">
        <v>28</v>
      </c>
      <c r="G121" s="217"/>
      <c r="H121" s="220">
        <v>10</v>
      </c>
      <c r="I121" s="221"/>
      <c r="J121" s="217"/>
      <c r="K121" s="217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132</v>
      </c>
      <c r="AU121" s="226" t="s">
        <v>22</v>
      </c>
      <c r="AV121" s="11" t="s">
        <v>22</v>
      </c>
      <c r="AW121" s="11" t="s">
        <v>39</v>
      </c>
      <c r="AX121" s="11" t="s">
        <v>79</v>
      </c>
      <c r="AY121" s="226" t="s">
        <v>121</v>
      </c>
    </row>
    <row r="122" s="1" customFormat="1" ht="16.5" customHeight="1">
      <c r="B122" s="35"/>
      <c r="C122" s="227" t="s">
        <v>193</v>
      </c>
      <c r="D122" s="227" t="s">
        <v>183</v>
      </c>
      <c r="E122" s="228" t="s">
        <v>194</v>
      </c>
      <c r="F122" s="229" t="s">
        <v>195</v>
      </c>
      <c r="G122" s="230" t="s">
        <v>196</v>
      </c>
      <c r="H122" s="231">
        <v>0.5</v>
      </c>
      <c r="I122" s="232"/>
      <c r="J122" s="233">
        <f>ROUND(I122*H122,2)</f>
        <v>0</v>
      </c>
      <c r="K122" s="229" t="s">
        <v>127</v>
      </c>
      <c r="L122" s="234"/>
      <c r="M122" s="235" t="s">
        <v>32</v>
      </c>
      <c r="N122" s="236" t="s">
        <v>50</v>
      </c>
      <c r="O122" s="76"/>
      <c r="P122" s="210">
        <f>O122*H122</f>
        <v>0</v>
      </c>
      <c r="Q122" s="210">
        <v>0.001</v>
      </c>
      <c r="R122" s="210">
        <f>Q122*H122</f>
        <v>0.00050000000000000001</v>
      </c>
      <c r="S122" s="210">
        <v>0</v>
      </c>
      <c r="T122" s="211">
        <f>S122*H122</f>
        <v>0</v>
      </c>
      <c r="AR122" s="14" t="s">
        <v>170</v>
      </c>
      <c r="AT122" s="14" t="s">
        <v>183</v>
      </c>
      <c r="AU122" s="14" t="s">
        <v>22</v>
      </c>
      <c r="AY122" s="14" t="s">
        <v>121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4" t="s">
        <v>23</v>
      </c>
      <c r="BK122" s="212">
        <f>ROUND(I122*H122,2)</f>
        <v>0</v>
      </c>
      <c r="BL122" s="14" t="s">
        <v>128</v>
      </c>
      <c r="BM122" s="14" t="s">
        <v>197</v>
      </c>
    </row>
    <row r="123" s="11" customFormat="1">
      <c r="B123" s="216"/>
      <c r="C123" s="217"/>
      <c r="D123" s="213" t="s">
        <v>132</v>
      </c>
      <c r="E123" s="218" t="s">
        <v>32</v>
      </c>
      <c r="F123" s="219" t="s">
        <v>198</v>
      </c>
      <c r="G123" s="217"/>
      <c r="H123" s="220">
        <v>0.5</v>
      </c>
      <c r="I123" s="221"/>
      <c r="J123" s="217"/>
      <c r="K123" s="217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132</v>
      </c>
      <c r="AU123" s="226" t="s">
        <v>22</v>
      </c>
      <c r="AV123" s="11" t="s">
        <v>22</v>
      </c>
      <c r="AW123" s="11" t="s">
        <v>39</v>
      </c>
      <c r="AX123" s="11" t="s">
        <v>23</v>
      </c>
      <c r="AY123" s="226" t="s">
        <v>121</v>
      </c>
    </row>
    <row r="124" s="10" customFormat="1" ht="22.8" customHeight="1">
      <c r="B124" s="185"/>
      <c r="C124" s="186"/>
      <c r="D124" s="187" t="s">
        <v>78</v>
      </c>
      <c r="E124" s="199" t="s">
        <v>22</v>
      </c>
      <c r="F124" s="199" t="s">
        <v>199</v>
      </c>
      <c r="G124" s="186"/>
      <c r="H124" s="186"/>
      <c r="I124" s="189"/>
      <c r="J124" s="200">
        <f>BK124</f>
        <v>0</v>
      </c>
      <c r="K124" s="186"/>
      <c r="L124" s="191"/>
      <c r="M124" s="192"/>
      <c r="N124" s="193"/>
      <c r="O124" s="193"/>
      <c r="P124" s="194">
        <f>SUM(P125:P127)</f>
        <v>0</v>
      </c>
      <c r="Q124" s="193"/>
      <c r="R124" s="194">
        <f>SUM(R125:R127)</f>
        <v>0</v>
      </c>
      <c r="S124" s="193"/>
      <c r="T124" s="195">
        <f>SUM(T125:T127)</f>
        <v>0</v>
      </c>
      <c r="AR124" s="196" t="s">
        <v>23</v>
      </c>
      <c r="AT124" s="197" t="s">
        <v>78</v>
      </c>
      <c r="AU124" s="197" t="s">
        <v>23</v>
      </c>
      <c r="AY124" s="196" t="s">
        <v>121</v>
      </c>
      <c r="BK124" s="198">
        <f>SUM(BK125:BK127)</f>
        <v>0</v>
      </c>
    </row>
    <row r="125" s="1" customFormat="1" ht="22.5" customHeight="1">
      <c r="B125" s="35"/>
      <c r="C125" s="201" t="s">
        <v>200</v>
      </c>
      <c r="D125" s="201" t="s">
        <v>123</v>
      </c>
      <c r="E125" s="202" t="s">
        <v>201</v>
      </c>
      <c r="F125" s="203" t="s">
        <v>202</v>
      </c>
      <c r="G125" s="204" t="s">
        <v>126</v>
      </c>
      <c r="H125" s="205">
        <v>20</v>
      </c>
      <c r="I125" s="206"/>
      <c r="J125" s="207">
        <f>ROUND(I125*H125,2)</f>
        <v>0</v>
      </c>
      <c r="K125" s="203" t="s">
        <v>127</v>
      </c>
      <c r="L125" s="40"/>
      <c r="M125" s="208" t="s">
        <v>32</v>
      </c>
      <c r="N125" s="209" t="s">
        <v>50</v>
      </c>
      <c r="O125" s="76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AR125" s="14" t="s">
        <v>128</v>
      </c>
      <c r="AT125" s="14" t="s">
        <v>123</v>
      </c>
      <c r="AU125" s="14" t="s">
        <v>22</v>
      </c>
      <c r="AY125" s="14" t="s">
        <v>121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4" t="s">
        <v>23</v>
      </c>
      <c r="BK125" s="212">
        <f>ROUND(I125*H125,2)</f>
        <v>0</v>
      </c>
      <c r="BL125" s="14" t="s">
        <v>128</v>
      </c>
      <c r="BM125" s="14" t="s">
        <v>203</v>
      </c>
    </row>
    <row r="126" s="1" customFormat="1">
      <c r="B126" s="35"/>
      <c r="C126" s="36"/>
      <c r="D126" s="213" t="s">
        <v>130</v>
      </c>
      <c r="E126" s="36"/>
      <c r="F126" s="214" t="s">
        <v>204</v>
      </c>
      <c r="G126" s="36"/>
      <c r="H126" s="36"/>
      <c r="I126" s="127"/>
      <c r="J126" s="36"/>
      <c r="K126" s="36"/>
      <c r="L126" s="40"/>
      <c r="M126" s="215"/>
      <c r="N126" s="76"/>
      <c r="O126" s="76"/>
      <c r="P126" s="76"/>
      <c r="Q126" s="76"/>
      <c r="R126" s="76"/>
      <c r="S126" s="76"/>
      <c r="T126" s="77"/>
      <c r="AT126" s="14" t="s">
        <v>130</v>
      </c>
      <c r="AU126" s="14" t="s">
        <v>22</v>
      </c>
    </row>
    <row r="127" s="11" customFormat="1">
      <c r="B127" s="216"/>
      <c r="C127" s="217"/>
      <c r="D127" s="213" t="s">
        <v>132</v>
      </c>
      <c r="E127" s="218" t="s">
        <v>32</v>
      </c>
      <c r="F127" s="219" t="s">
        <v>205</v>
      </c>
      <c r="G127" s="217"/>
      <c r="H127" s="220">
        <v>20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132</v>
      </c>
      <c r="AU127" s="226" t="s">
        <v>22</v>
      </c>
      <c r="AV127" s="11" t="s">
        <v>22</v>
      </c>
      <c r="AW127" s="11" t="s">
        <v>39</v>
      </c>
      <c r="AX127" s="11" t="s">
        <v>23</v>
      </c>
      <c r="AY127" s="226" t="s">
        <v>121</v>
      </c>
    </row>
    <row r="128" s="10" customFormat="1" ht="22.8" customHeight="1">
      <c r="B128" s="185"/>
      <c r="C128" s="186"/>
      <c r="D128" s="187" t="s">
        <v>78</v>
      </c>
      <c r="E128" s="199" t="s">
        <v>152</v>
      </c>
      <c r="F128" s="199" t="s">
        <v>206</v>
      </c>
      <c r="G128" s="186"/>
      <c r="H128" s="186"/>
      <c r="I128" s="189"/>
      <c r="J128" s="200">
        <f>BK128</f>
        <v>0</v>
      </c>
      <c r="K128" s="186"/>
      <c r="L128" s="191"/>
      <c r="M128" s="192"/>
      <c r="N128" s="193"/>
      <c r="O128" s="193"/>
      <c r="P128" s="194">
        <f>SUM(P129:P150)</f>
        <v>0</v>
      </c>
      <c r="Q128" s="193"/>
      <c r="R128" s="194">
        <f>SUM(R129:R150)</f>
        <v>16.004290000000001</v>
      </c>
      <c r="S128" s="193"/>
      <c r="T128" s="195">
        <f>SUM(T129:T150)</f>
        <v>0</v>
      </c>
      <c r="AR128" s="196" t="s">
        <v>23</v>
      </c>
      <c r="AT128" s="197" t="s">
        <v>78</v>
      </c>
      <c r="AU128" s="197" t="s">
        <v>23</v>
      </c>
      <c r="AY128" s="196" t="s">
        <v>121</v>
      </c>
      <c r="BK128" s="198">
        <f>SUM(BK129:BK150)</f>
        <v>0</v>
      </c>
    </row>
    <row r="129" s="1" customFormat="1" ht="16.5" customHeight="1">
      <c r="B129" s="35"/>
      <c r="C129" s="201" t="s">
        <v>207</v>
      </c>
      <c r="D129" s="201" t="s">
        <v>123</v>
      </c>
      <c r="E129" s="202" t="s">
        <v>208</v>
      </c>
      <c r="F129" s="203" t="s">
        <v>209</v>
      </c>
      <c r="G129" s="204" t="s">
        <v>126</v>
      </c>
      <c r="H129" s="205">
        <v>44.511000000000003</v>
      </c>
      <c r="I129" s="206"/>
      <c r="J129" s="207">
        <f>ROUND(I129*H129,2)</f>
        <v>0</v>
      </c>
      <c r="K129" s="203" t="s">
        <v>127</v>
      </c>
      <c r="L129" s="40"/>
      <c r="M129" s="208" t="s">
        <v>32</v>
      </c>
      <c r="N129" s="209" t="s">
        <v>50</v>
      </c>
      <c r="O129" s="76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AR129" s="14" t="s">
        <v>128</v>
      </c>
      <c r="AT129" s="14" t="s">
        <v>123</v>
      </c>
      <c r="AU129" s="14" t="s">
        <v>22</v>
      </c>
      <c r="AY129" s="14" t="s">
        <v>121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4" t="s">
        <v>23</v>
      </c>
      <c r="BK129" s="212">
        <f>ROUND(I129*H129,2)</f>
        <v>0</v>
      </c>
      <c r="BL129" s="14" t="s">
        <v>128</v>
      </c>
      <c r="BM129" s="14" t="s">
        <v>210</v>
      </c>
    </row>
    <row r="130" s="11" customFormat="1">
      <c r="B130" s="216"/>
      <c r="C130" s="217"/>
      <c r="D130" s="213" t="s">
        <v>132</v>
      </c>
      <c r="E130" s="218" t="s">
        <v>32</v>
      </c>
      <c r="F130" s="219" t="s">
        <v>211</v>
      </c>
      <c r="G130" s="217"/>
      <c r="H130" s="220">
        <v>44.511000000000003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132</v>
      </c>
      <c r="AU130" s="226" t="s">
        <v>22</v>
      </c>
      <c r="AV130" s="11" t="s">
        <v>22</v>
      </c>
      <c r="AW130" s="11" t="s">
        <v>39</v>
      </c>
      <c r="AX130" s="11" t="s">
        <v>23</v>
      </c>
      <c r="AY130" s="226" t="s">
        <v>121</v>
      </c>
    </row>
    <row r="131" s="1" customFormat="1" ht="16.5" customHeight="1">
      <c r="B131" s="35"/>
      <c r="C131" s="201" t="s">
        <v>8</v>
      </c>
      <c r="D131" s="201" t="s">
        <v>123</v>
      </c>
      <c r="E131" s="202" t="s">
        <v>212</v>
      </c>
      <c r="F131" s="203" t="s">
        <v>213</v>
      </c>
      <c r="G131" s="204" t="s">
        <v>126</v>
      </c>
      <c r="H131" s="205">
        <v>4.4509999999999996</v>
      </c>
      <c r="I131" s="206"/>
      <c r="J131" s="207">
        <f>ROUND(I131*H131,2)</f>
        <v>0</v>
      </c>
      <c r="K131" s="203" t="s">
        <v>127</v>
      </c>
      <c r="L131" s="40"/>
      <c r="M131" s="208" t="s">
        <v>32</v>
      </c>
      <c r="N131" s="209" t="s">
        <v>50</v>
      </c>
      <c r="O131" s="76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AR131" s="14" t="s">
        <v>128</v>
      </c>
      <c r="AT131" s="14" t="s">
        <v>123</v>
      </c>
      <c r="AU131" s="14" t="s">
        <v>22</v>
      </c>
      <c r="AY131" s="14" t="s">
        <v>121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4" t="s">
        <v>23</v>
      </c>
      <c r="BK131" s="212">
        <f>ROUND(I131*H131,2)</f>
        <v>0</v>
      </c>
      <c r="BL131" s="14" t="s">
        <v>128</v>
      </c>
      <c r="BM131" s="14" t="s">
        <v>214</v>
      </c>
    </row>
    <row r="132" s="1" customFormat="1">
      <c r="B132" s="35"/>
      <c r="C132" s="36"/>
      <c r="D132" s="213" t="s">
        <v>144</v>
      </c>
      <c r="E132" s="36"/>
      <c r="F132" s="214" t="s">
        <v>215</v>
      </c>
      <c r="G132" s="36"/>
      <c r="H132" s="36"/>
      <c r="I132" s="127"/>
      <c r="J132" s="36"/>
      <c r="K132" s="36"/>
      <c r="L132" s="40"/>
      <c r="M132" s="215"/>
      <c r="N132" s="76"/>
      <c r="O132" s="76"/>
      <c r="P132" s="76"/>
      <c r="Q132" s="76"/>
      <c r="R132" s="76"/>
      <c r="S132" s="76"/>
      <c r="T132" s="77"/>
      <c r="AT132" s="14" t="s">
        <v>144</v>
      </c>
      <c r="AU132" s="14" t="s">
        <v>22</v>
      </c>
    </row>
    <row r="133" s="11" customFormat="1">
      <c r="B133" s="216"/>
      <c r="C133" s="217"/>
      <c r="D133" s="213" t="s">
        <v>132</v>
      </c>
      <c r="E133" s="218" t="s">
        <v>32</v>
      </c>
      <c r="F133" s="219" t="s">
        <v>216</v>
      </c>
      <c r="G133" s="217"/>
      <c r="H133" s="220">
        <v>4.4509999999999996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132</v>
      </c>
      <c r="AU133" s="226" t="s">
        <v>22</v>
      </c>
      <c r="AV133" s="11" t="s">
        <v>22</v>
      </c>
      <c r="AW133" s="11" t="s">
        <v>39</v>
      </c>
      <c r="AX133" s="11" t="s">
        <v>23</v>
      </c>
      <c r="AY133" s="226" t="s">
        <v>121</v>
      </c>
    </row>
    <row r="134" s="1" customFormat="1" ht="16.5" customHeight="1">
      <c r="B134" s="35"/>
      <c r="C134" s="201" t="s">
        <v>217</v>
      </c>
      <c r="D134" s="201" t="s">
        <v>123</v>
      </c>
      <c r="E134" s="202" t="s">
        <v>218</v>
      </c>
      <c r="F134" s="203" t="s">
        <v>219</v>
      </c>
      <c r="G134" s="204" t="s">
        <v>126</v>
      </c>
      <c r="H134" s="205">
        <v>4</v>
      </c>
      <c r="I134" s="206"/>
      <c r="J134" s="207">
        <f>ROUND(I134*H134,2)</f>
        <v>0</v>
      </c>
      <c r="K134" s="203" t="s">
        <v>127</v>
      </c>
      <c r="L134" s="40"/>
      <c r="M134" s="208" t="s">
        <v>32</v>
      </c>
      <c r="N134" s="209" t="s">
        <v>50</v>
      </c>
      <c r="O134" s="76"/>
      <c r="P134" s="210">
        <f>O134*H134</f>
        <v>0</v>
      </c>
      <c r="Q134" s="210">
        <v>0.00071000000000000002</v>
      </c>
      <c r="R134" s="210">
        <f>Q134*H134</f>
        <v>0.0028400000000000001</v>
      </c>
      <c r="S134" s="210">
        <v>0</v>
      </c>
      <c r="T134" s="211">
        <f>S134*H134</f>
        <v>0</v>
      </c>
      <c r="AR134" s="14" t="s">
        <v>128</v>
      </c>
      <c r="AT134" s="14" t="s">
        <v>123</v>
      </c>
      <c r="AU134" s="14" t="s">
        <v>22</v>
      </c>
      <c r="AY134" s="14" t="s">
        <v>121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4" t="s">
        <v>23</v>
      </c>
      <c r="BK134" s="212">
        <f>ROUND(I134*H134,2)</f>
        <v>0</v>
      </c>
      <c r="BL134" s="14" t="s">
        <v>128</v>
      </c>
      <c r="BM134" s="14" t="s">
        <v>220</v>
      </c>
    </row>
    <row r="135" s="11" customFormat="1">
      <c r="B135" s="216"/>
      <c r="C135" s="217"/>
      <c r="D135" s="213" t="s">
        <v>132</v>
      </c>
      <c r="E135" s="218" t="s">
        <v>32</v>
      </c>
      <c r="F135" s="219" t="s">
        <v>128</v>
      </c>
      <c r="G135" s="217"/>
      <c r="H135" s="220">
        <v>4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132</v>
      </c>
      <c r="AU135" s="226" t="s">
        <v>22</v>
      </c>
      <c r="AV135" s="11" t="s">
        <v>22</v>
      </c>
      <c r="AW135" s="11" t="s">
        <v>39</v>
      </c>
      <c r="AX135" s="11" t="s">
        <v>23</v>
      </c>
      <c r="AY135" s="226" t="s">
        <v>121</v>
      </c>
    </row>
    <row r="136" s="1" customFormat="1" ht="22.5" customHeight="1">
      <c r="B136" s="35"/>
      <c r="C136" s="201" t="s">
        <v>221</v>
      </c>
      <c r="D136" s="201" t="s">
        <v>123</v>
      </c>
      <c r="E136" s="202" t="s">
        <v>222</v>
      </c>
      <c r="F136" s="203" t="s">
        <v>223</v>
      </c>
      <c r="G136" s="204" t="s">
        <v>126</v>
      </c>
      <c r="H136" s="205">
        <v>4</v>
      </c>
      <c r="I136" s="206"/>
      <c r="J136" s="207">
        <f>ROUND(I136*H136,2)</f>
        <v>0</v>
      </c>
      <c r="K136" s="203" t="s">
        <v>127</v>
      </c>
      <c r="L136" s="40"/>
      <c r="M136" s="208" t="s">
        <v>32</v>
      </c>
      <c r="N136" s="209" t="s">
        <v>50</v>
      </c>
      <c r="O136" s="76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AR136" s="14" t="s">
        <v>128</v>
      </c>
      <c r="AT136" s="14" t="s">
        <v>123</v>
      </c>
      <c r="AU136" s="14" t="s">
        <v>22</v>
      </c>
      <c r="AY136" s="14" t="s">
        <v>121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4" t="s">
        <v>23</v>
      </c>
      <c r="BK136" s="212">
        <f>ROUND(I136*H136,2)</f>
        <v>0</v>
      </c>
      <c r="BL136" s="14" t="s">
        <v>128</v>
      </c>
      <c r="BM136" s="14" t="s">
        <v>224</v>
      </c>
    </row>
    <row r="137" s="1" customFormat="1">
      <c r="B137" s="35"/>
      <c r="C137" s="36"/>
      <c r="D137" s="213" t="s">
        <v>130</v>
      </c>
      <c r="E137" s="36"/>
      <c r="F137" s="214" t="s">
        <v>225</v>
      </c>
      <c r="G137" s="36"/>
      <c r="H137" s="36"/>
      <c r="I137" s="127"/>
      <c r="J137" s="36"/>
      <c r="K137" s="36"/>
      <c r="L137" s="40"/>
      <c r="M137" s="215"/>
      <c r="N137" s="76"/>
      <c r="O137" s="76"/>
      <c r="P137" s="76"/>
      <c r="Q137" s="76"/>
      <c r="R137" s="76"/>
      <c r="S137" s="76"/>
      <c r="T137" s="77"/>
      <c r="AT137" s="14" t="s">
        <v>130</v>
      </c>
      <c r="AU137" s="14" t="s">
        <v>22</v>
      </c>
    </row>
    <row r="138" s="11" customFormat="1">
      <c r="B138" s="216"/>
      <c r="C138" s="217"/>
      <c r="D138" s="213" t="s">
        <v>132</v>
      </c>
      <c r="E138" s="218" t="s">
        <v>32</v>
      </c>
      <c r="F138" s="219" t="s">
        <v>128</v>
      </c>
      <c r="G138" s="217"/>
      <c r="H138" s="220">
        <v>4</v>
      </c>
      <c r="I138" s="221"/>
      <c r="J138" s="217"/>
      <c r="K138" s="217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132</v>
      </c>
      <c r="AU138" s="226" t="s">
        <v>22</v>
      </c>
      <c r="AV138" s="11" t="s">
        <v>22</v>
      </c>
      <c r="AW138" s="11" t="s">
        <v>39</v>
      </c>
      <c r="AX138" s="11" t="s">
        <v>79</v>
      </c>
      <c r="AY138" s="226" t="s">
        <v>121</v>
      </c>
    </row>
    <row r="139" s="1" customFormat="1" ht="33.75" customHeight="1">
      <c r="B139" s="35"/>
      <c r="C139" s="201" t="s">
        <v>226</v>
      </c>
      <c r="D139" s="201" t="s">
        <v>123</v>
      </c>
      <c r="E139" s="202" t="s">
        <v>227</v>
      </c>
      <c r="F139" s="203" t="s">
        <v>228</v>
      </c>
      <c r="G139" s="204" t="s">
        <v>126</v>
      </c>
      <c r="H139" s="205">
        <v>45</v>
      </c>
      <c r="I139" s="206"/>
      <c r="J139" s="207">
        <f>ROUND(I139*H139,2)</f>
        <v>0</v>
      </c>
      <c r="K139" s="203" t="s">
        <v>127</v>
      </c>
      <c r="L139" s="40"/>
      <c r="M139" s="208" t="s">
        <v>32</v>
      </c>
      <c r="N139" s="209" t="s">
        <v>50</v>
      </c>
      <c r="O139" s="76"/>
      <c r="P139" s="210">
        <f>O139*H139</f>
        <v>0</v>
      </c>
      <c r="Q139" s="210">
        <v>0.085650000000000004</v>
      </c>
      <c r="R139" s="210">
        <f>Q139*H139</f>
        <v>3.8542500000000004</v>
      </c>
      <c r="S139" s="210">
        <v>0</v>
      </c>
      <c r="T139" s="211">
        <f>S139*H139</f>
        <v>0</v>
      </c>
      <c r="AR139" s="14" t="s">
        <v>128</v>
      </c>
      <c r="AT139" s="14" t="s">
        <v>123</v>
      </c>
      <c r="AU139" s="14" t="s">
        <v>22</v>
      </c>
      <c r="AY139" s="14" t="s">
        <v>121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4" t="s">
        <v>23</v>
      </c>
      <c r="BK139" s="212">
        <f>ROUND(I139*H139,2)</f>
        <v>0</v>
      </c>
      <c r="BL139" s="14" t="s">
        <v>128</v>
      </c>
      <c r="BM139" s="14" t="s">
        <v>229</v>
      </c>
    </row>
    <row r="140" s="1" customFormat="1">
      <c r="B140" s="35"/>
      <c r="C140" s="36"/>
      <c r="D140" s="213" t="s">
        <v>130</v>
      </c>
      <c r="E140" s="36"/>
      <c r="F140" s="214" t="s">
        <v>230</v>
      </c>
      <c r="G140" s="36"/>
      <c r="H140" s="36"/>
      <c r="I140" s="127"/>
      <c r="J140" s="36"/>
      <c r="K140" s="36"/>
      <c r="L140" s="40"/>
      <c r="M140" s="215"/>
      <c r="N140" s="76"/>
      <c r="O140" s="76"/>
      <c r="P140" s="76"/>
      <c r="Q140" s="76"/>
      <c r="R140" s="76"/>
      <c r="S140" s="76"/>
      <c r="T140" s="77"/>
      <c r="AT140" s="14" t="s">
        <v>130</v>
      </c>
      <c r="AU140" s="14" t="s">
        <v>22</v>
      </c>
    </row>
    <row r="141" s="11" customFormat="1">
      <c r="B141" s="216"/>
      <c r="C141" s="217"/>
      <c r="D141" s="213" t="s">
        <v>132</v>
      </c>
      <c r="E141" s="218" t="s">
        <v>32</v>
      </c>
      <c r="F141" s="219" t="s">
        <v>231</v>
      </c>
      <c r="G141" s="217"/>
      <c r="H141" s="220">
        <v>45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132</v>
      </c>
      <c r="AU141" s="226" t="s">
        <v>22</v>
      </c>
      <c r="AV141" s="11" t="s">
        <v>22</v>
      </c>
      <c r="AW141" s="11" t="s">
        <v>39</v>
      </c>
      <c r="AX141" s="11" t="s">
        <v>79</v>
      </c>
      <c r="AY141" s="226" t="s">
        <v>121</v>
      </c>
    </row>
    <row r="142" s="1" customFormat="1" ht="16.5" customHeight="1">
      <c r="B142" s="35"/>
      <c r="C142" s="227" t="s">
        <v>232</v>
      </c>
      <c r="D142" s="227" t="s">
        <v>183</v>
      </c>
      <c r="E142" s="228" t="s">
        <v>233</v>
      </c>
      <c r="F142" s="229" t="s">
        <v>234</v>
      </c>
      <c r="G142" s="230" t="s">
        <v>126</v>
      </c>
      <c r="H142" s="231">
        <v>46</v>
      </c>
      <c r="I142" s="232"/>
      <c r="J142" s="233">
        <f>ROUND(I142*H142,2)</f>
        <v>0</v>
      </c>
      <c r="K142" s="229" t="s">
        <v>32</v>
      </c>
      <c r="L142" s="234"/>
      <c r="M142" s="235" t="s">
        <v>32</v>
      </c>
      <c r="N142" s="236" t="s">
        <v>50</v>
      </c>
      <c r="O142" s="76"/>
      <c r="P142" s="210">
        <f>O142*H142</f>
        <v>0</v>
      </c>
      <c r="Q142" s="210">
        <v>0.13200000000000001</v>
      </c>
      <c r="R142" s="210">
        <f>Q142*H142</f>
        <v>6.0720000000000001</v>
      </c>
      <c r="S142" s="210">
        <v>0</v>
      </c>
      <c r="T142" s="211">
        <f>S142*H142</f>
        <v>0</v>
      </c>
      <c r="AR142" s="14" t="s">
        <v>170</v>
      </c>
      <c r="AT142" s="14" t="s">
        <v>183</v>
      </c>
      <c r="AU142" s="14" t="s">
        <v>22</v>
      </c>
      <c r="AY142" s="14" t="s">
        <v>121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4" t="s">
        <v>23</v>
      </c>
      <c r="BK142" s="212">
        <f>ROUND(I142*H142,2)</f>
        <v>0</v>
      </c>
      <c r="BL142" s="14" t="s">
        <v>128</v>
      </c>
      <c r="BM142" s="14" t="s">
        <v>235</v>
      </c>
    </row>
    <row r="143" s="11" customFormat="1">
      <c r="B143" s="216"/>
      <c r="C143" s="217"/>
      <c r="D143" s="213" t="s">
        <v>132</v>
      </c>
      <c r="E143" s="218" t="s">
        <v>32</v>
      </c>
      <c r="F143" s="219" t="s">
        <v>236</v>
      </c>
      <c r="G143" s="217"/>
      <c r="H143" s="220">
        <v>46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132</v>
      </c>
      <c r="AU143" s="226" t="s">
        <v>22</v>
      </c>
      <c r="AV143" s="11" t="s">
        <v>22</v>
      </c>
      <c r="AW143" s="11" t="s">
        <v>39</v>
      </c>
      <c r="AX143" s="11" t="s">
        <v>79</v>
      </c>
      <c r="AY143" s="226" t="s">
        <v>121</v>
      </c>
    </row>
    <row r="144" s="1" customFormat="1" ht="22.5" customHeight="1">
      <c r="B144" s="35"/>
      <c r="C144" s="201" t="s">
        <v>205</v>
      </c>
      <c r="D144" s="201" t="s">
        <v>123</v>
      </c>
      <c r="E144" s="202" t="s">
        <v>237</v>
      </c>
      <c r="F144" s="203" t="s">
        <v>238</v>
      </c>
      <c r="G144" s="204" t="s">
        <v>239</v>
      </c>
      <c r="H144" s="205">
        <v>29</v>
      </c>
      <c r="I144" s="206"/>
      <c r="J144" s="207">
        <f>ROUND(I144*H144,2)</f>
        <v>0</v>
      </c>
      <c r="K144" s="203" t="s">
        <v>127</v>
      </c>
      <c r="L144" s="40"/>
      <c r="M144" s="208" t="s">
        <v>32</v>
      </c>
      <c r="N144" s="209" t="s">
        <v>50</v>
      </c>
      <c r="O144" s="76"/>
      <c r="P144" s="210">
        <f>O144*H144</f>
        <v>0</v>
      </c>
      <c r="Q144" s="210">
        <v>0.15540000000000001</v>
      </c>
      <c r="R144" s="210">
        <f>Q144*H144</f>
        <v>4.5066000000000006</v>
      </c>
      <c r="S144" s="210">
        <v>0</v>
      </c>
      <c r="T144" s="211">
        <f>S144*H144</f>
        <v>0</v>
      </c>
      <c r="AR144" s="14" t="s">
        <v>128</v>
      </c>
      <c r="AT144" s="14" t="s">
        <v>123</v>
      </c>
      <c r="AU144" s="14" t="s">
        <v>22</v>
      </c>
      <c r="AY144" s="14" t="s">
        <v>121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4" t="s">
        <v>23</v>
      </c>
      <c r="BK144" s="212">
        <f>ROUND(I144*H144,2)</f>
        <v>0</v>
      </c>
      <c r="BL144" s="14" t="s">
        <v>128</v>
      </c>
      <c r="BM144" s="14" t="s">
        <v>240</v>
      </c>
    </row>
    <row r="145" s="1" customFormat="1">
      <c r="B145" s="35"/>
      <c r="C145" s="36"/>
      <c r="D145" s="213" t="s">
        <v>130</v>
      </c>
      <c r="E145" s="36"/>
      <c r="F145" s="214" t="s">
        <v>241</v>
      </c>
      <c r="G145" s="36"/>
      <c r="H145" s="36"/>
      <c r="I145" s="127"/>
      <c r="J145" s="36"/>
      <c r="K145" s="36"/>
      <c r="L145" s="40"/>
      <c r="M145" s="215"/>
      <c r="N145" s="76"/>
      <c r="O145" s="76"/>
      <c r="P145" s="76"/>
      <c r="Q145" s="76"/>
      <c r="R145" s="76"/>
      <c r="S145" s="76"/>
      <c r="T145" s="77"/>
      <c r="AT145" s="14" t="s">
        <v>130</v>
      </c>
      <c r="AU145" s="14" t="s">
        <v>22</v>
      </c>
    </row>
    <row r="146" s="11" customFormat="1">
      <c r="B146" s="216"/>
      <c r="C146" s="217"/>
      <c r="D146" s="213" t="s">
        <v>132</v>
      </c>
      <c r="E146" s="218" t="s">
        <v>32</v>
      </c>
      <c r="F146" s="219" t="s">
        <v>242</v>
      </c>
      <c r="G146" s="217"/>
      <c r="H146" s="220">
        <v>29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132</v>
      </c>
      <c r="AU146" s="226" t="s">
        <v>22</v>
      </c>
      <c r="AV146" s="11" t="s">
        <v>22</v>
      </c>
      <c r="AW146" s="11" t="s">
        <v>39</v>
      </c>
      <c r="AX146" s="11" t="s">
        <v>23</v>
      </c>
      <c r="AY146" s="226" t="s">
        <v>121</v>
      </c>
    </row>
    <row r="147" s="1" customFormat="1" ht="16.5" customHeight="1">
      <c r="B147" s="35"/>
      <c r="C147" s="227" t="s">
        <v>7</v>
      </c>
      <c r="D147" s="227" t="s">
        <v>183</v>
      </c>
      <c r="E147" s="228" t="s">
        <v>243</v>
      </c>
      <c r="F147" s="229" t="s">
        <v>244</v>
      </c>
      <c r="G147" s="230" t="s">
        <v>239</v>
      </c>
      <c r="H147" s="231">
        <v>26</v>
      </c>
      <c r="I147" s="232"/>
      <c r="J147" s="233">
        <f>ROUND(I147*H147,2)</f>
        <v>0</v>
      </c>
      <c r="K147" s="229" t="s">
        <v>127</v>
      </c>
      <c r="L147" s="234"/>
      <c r="M147" s="235" t="s">
        <v>32</v>
      </c>
      <c r="N147" s="236" t="s">
        <v>50</v>
      </c>
      <c r="O147" s="76"/>
      <c r="P147" s="210">
        <f>O147*H147</f>
        <v>0</v>
      </c>
      <c r="Q147" s="210">
        <v>0.048300000000000003</v>
      </c>
      <c r="R147" s="210">
        <f>Q147*H147</f>
        <v>1.2558</v>
      </c>
      <c r="S147" s="210">
        <v>0</v>
      </c>
      <c r="T147" s="211">
        <f>S147*H147</f>
        <v>0</v>
      </c>
      <c r="AR147" s="14" t="s">
        <v>170</v>
      </c>
      <c r="AT147" s="14" t="s">
        <v>183</v>
      </c>
      <c r="AU147" s="14" t="s">
        <v>22</v>
      </c>
      <c r="AY147" s="14" t="s">
        <v>121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4" t="s">
        <v>23</v>
      </c>
      <c r="BK147" s="212">
        <f>ROUND(I147*H147,2)</f>
        <v>0</v>
      </c>
      <c r="BL147" s="14" t="s">
        <v>128</v>
      </c>
      <c r="BM147" s="14" t="s">
        <v>245</v>
      </c>
    </row>
    <row r="148" s="11" customFormat="1">
      <c r="B148" s="216"/>
      <c r="C148" s="217"/>
      <c r="D148" s="213" t="s">
        <v>132</v>
      </c>
      <c r="E148" s="218" t="s">
        <v>32</v>
      </c>
      <c r="F148" s="219" t="s">
        <v>246</v>
      </c>
      <c r="G148" s="217"/>
      <c r="H148" s="220">
        <v>26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132</v>
      </c>
      <c r="AU148" s="226" t="s">
        <v>22</v>
      </c>
      <c r="AV148" s="11" t="s">
        <v>22</v>
      </c>
      <c r="AW148" s="11" t="s">
        <v>39</v>
      </c>
      <c r="AX148" s="11" t="s">
        <v>23</v>
      </c>
      <c r="AY148" s="226" t="s">
        <v>121</v>
      </c>
    </row>
    <row r="149" s="1" customFormat="1" ht="16.5" customHeight="1">
      <c r="B149" s="35"/>
      <c r="C149" s="227" t="s">
        <v>247</v>
      </c>
      <c r="D149" s="227" t="s">
        <v>183</v>
      </c>
      <c r="E149" s="228" t="s">
        <v>248</v>
      </c>
      <c r="F149" s="229" t="s">
        <v>249</v>
      </c>
      <c r="G149" s="230" t="s">
        <v>239</v>
      </c>
      <c r="H149" s="231">
        <v>4</v>
      </c>
      <c r="I149" s="232"/>
      <c r="J149" s="233">
        <f>ROUND(I149*H149,2)</f>
        <v>0</v>
      </c>
      <c r="K149" s="229" t="s">
        <v>127</v>
      </c>
      <c r="L149" s="234"/>
      <c r="M149" s="235" t="s">
        <v>32</v>
      </c>
      <c r="N149" s="236" t="s">
        <v>50</v>
      </c>
      <c r="O149" s="76"/>
      <c r="P149" s="210">
        <f>O149*H149</f>
        <v>0</v>
      </c>
      <c r="Q149" s="210">
        <v>0.078200000000000006</v>
      </c>
      <c r="R149" s="210">
        <f>Q149*H149</f>
        <v>0.31280000000000002</v>
      </c>
      <c r="S149" s="210">
        <v>0</v>
      </c>
      <c r="T149" s="211">
        <f>S149*H149</f>
        <v>0</v>
      </c>
      <c r="AR149" s="14" t="s">
        <v>170</v>
      </c>
      <c r="AT149" s="14" t="s">
        <v>183</v>
      </c>
      <c r="AU149" s="14" t="s">
        <v>22</v>
      </c>
      <c r="AY149" s="14" t="s">
        <v>121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4" t="s">
        <v>23</v>
      </c>
      <c r="BK149" s="212">
        <f>ROUND(I149*H149,2)</f>
        <v>0</v>
      </c>
      <c r="BL149" s="14" t="s">
        <v>128</v>
      </c>
      <c r="BM149" s="14" t="s">
        <v>250</v>
      </c>
    </row>
    <row r="150" s="11" customFormat="1">
      <c r="B150" s="216"/>
      <c r="C150" s="217"/>
      <c r="D150" s="213" t="s">
        <v>132</v>
      </c>
      <c r="E150" s="218" t="s">
        <v>32</v>
      </c>
      <c r="F150" s="219" t="s">
        <v>128</v>
      </c>
      <c r="G150" s="217"/>
      <c r="H150" s="220">
        <v>4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132</v>
      </c>
      <c r="AU150" s="226" t="s">
        <v>22</v>
      </c>
      <c r="AV150" s="11" t="s">
        <v>22</v>
      </c>
      <c r="AW150" s="11" t="s">
        <v>39</v>
      </c>
      <c r="AX150" s="11" t="s">
        <v>23</v>
      </c>
      <c r="AY150" s="226" t="s">
        <v>121</v>
      </c>
    </row>
    <row r="151" s="10" customFormat="1" ht="22.8" customHeight="1">
      <c r="B151" s="185"/>
      <c r="C151" s="186"/>
      <c r="D151" s="187" t="s">
        <v>78</v>
      </c>
      <c r="E151" s="199" t="s">
        <v>177</v>
      </c>
      <c r="F151" s="199" t="s">
        <v>251</v>
      </c>
      <c r="G151" s="186"/>
      <c r="H151" s="186"/>
      <c r="I151" s="189"/>
      <c r="J151" s="200">
        <f>BK151</f>
        <v>0</v>
      </c>
      <c r="K151" s="186"/>
      <c r="L151" s="191"/>
      <c r="M151" s="192"/>
      <c r="N151" s="193"/>
      <c r="O151" s="193"/>
      <c r="P151" s="194">
        <f>P152+SUM(P153:P164)</f>
        <v>0</v>
      </c>
      <c r="Q151" s="193"/>
      <c r="R151" s="194">
        <f>R152+SUM(R153:R164)</f>
        <v>0.00048000000000000001</v>
      </c>
      <c r="S151" s="193"/>
      <c r="T151" s="195">
        <f>T152+SUM(T153:T164)</f>
        <v>0</v>
      </c>
      <c r="AR151" s="196" t="s">
        <v>23</v>
      </c>
      <c r="AT151" s="197" t="s">
        <v>78</v>
      </c>
      <c r="AU151" s="197" t="s">
        <v>23</v>
      </c>
      <c r="AY151" s="196" t="s">
        <v>121</v>
      </c>
      <c r="BK151" s="198">
        <f>BK152+SUM(BK153:BK164)</f>
        <v>0</v>
      </c>
    </row>
    <row r="152" s="1" customFormat="1" ht="16.5" customHeight="1">
      <c r="B152" s="35"/>
      <c r="C152" s="201" t="s">
        <v>252</v>
      </c>
      <c r="D152" s="201" t="s">
        <v>123</v>
      </c>
      <c r="E152" s="202" t="s">
        <v>253</v>
      </c>
      <c r="F152" s="203" t="s">
        <v>254</v>
      </c>
      <c r="G152" s="204" t="s">
        <v>239</v>
      </c>
      <c r="H152" s="205">
        <v>8</v>
      </c>
      <c r="I152" s="206"/>
      <c r="J152" s="207">
        <f>ROUND(I152*H152,2)</f>
        <v>0</v>
      </c>
      <c r="K152" s="203" t="s">
        <v>127</v>
      </c>
      <c r="L152" s="40"/>
      <c r="M152" s="208" t="s">
        <v>32</v>
      </c>
      <c r="N152" s="209" t="s">
        <v>50</v>
      </c>
      <c r="O152" s="76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AR152" s="14" t="s">
        <v>128</v>
      </c>
      <c r="AT152" s="14" t="s">
        <v>123</v>
      </c>
      <c r="AU152" s="14" t="s">
        <v>22</v>
      </c>
      <c r="AY152" s="14" t="s">
        <v>121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4" t="s">
        <v>23</v>
      </c>
      <c r="BK152" s="212">
        <f>ROUND(I152*H152,2)</f>
        <v>0</v>
      </c>
      <c r="BL152" s="14" t="s">
        <v>128</v>
      </c>
      <c r="BM152" s="14" t="s">
        <v>255</v>
      </c>
    </row>
    <row r="153" s="1" customFormat="1">
      <c r="B153" s="35"/>
      <c r="C153" s="36"/>
      <c r="D153" s="213" t="s">
        <v>130</v>
      </c>
      <c r="E153" s="36"/>
      <c r="F153" s="214" t="s">
        <v>256</v>
      </c>
      <c r="G153" s="36"/>
      <c r="H153" s="36"/>
      <c r="I153" s="127"/>
      <c r="J153" s="36"/>
      <c r="K153" s="36"/>
      <c r="L153" s="40"/>
      <c r="M153" s="215"/>
      <c r="N153" s="76"/>
      <c r="O153" s="76"/>
      <c r="P153" s="76"/>
      <c r="Q153" s="76"/>
      <c r="R153" s="76"/>
      <c r="S153" s="76"/>
      <c r="T153" s="77"/>
      <c r="AT153" s="14" t="s">
        <v>130</v>
      </c>
      <c r="AU153" s="14" t="s">
        <v>22</v>
      </c>
    </row>
    <row r="154" s="11" customFormat="1">
      <c r="B154" s="216"/>
      <c r="C154" s="217"/>
      <c r="D154" s="213" t="s">
        <v>132</v>
      </c>
      <c r="E154" s="218" t="s">
        <v>32</v>
      </c>
      <c r="F154" s="219" t="s">
        <v>170</v>
      </c>
      <c r="G154" s="217"/>
      <c r="H154" s="220">
        <v>8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132</v>
      </c>
      <c r="AU154" s="226" t="s">
        <v>22</v>
      </c>
      <c r="AV154" s="11" t="s">
        <v>22</v>
      </c>
      <c r="AW154" s="11" t="s">
        <v>39</v>
      </c>
      <c r="AX154" s="11" t="s">
        <v>79</v>
      </c>
      <c r="AY154" s="226" t="s">
        <v>121</v>
      </c>
    </row>
    <row r="155" s="1" customFormat="1" ht="22.5" customHeight="1">
      <c r="B155" s="35"/>
      <c r="C155" s="201" t="s">
        <v>257</v>
      </c>
      <c r="D155" s="201" t="s">
        <v>123</v>
      </c>
      <c r="E155" s="202" t="s">
        <v>258</v>
      </c>
      <c r="F155" s="203" t="s">
        <v>259</v>
      </c>
      <c r="G155" s="204" t="s">
        <v>239</v>
      </c>
      <c r="H155" s="205">
        <v>8</v>
      </c>
      <c r="I155" s="206"/>
      <c r="J155" s="207">
        <f>ROUND(I155*H155,2)</f>
        <v>0</v>
      </c>
      <c r="K155" s="203" t="s">
        <v>127</v>
      </c>
      <c r="L155" s="40"/>
      <c r="M155" s="208" t="s">
        <v>32</v>
      </c>
      <c r="N155" s="209" t="s">
        <v>50</v>
      </c>
      <c r="O155" s="76"/>
      <c r="P155" s="210">
        <f>O155*H155</f>
        <v>0</v>
      </c>
      <c r="Q155" s="210">
        <v>6.0000000000000002E-05</v>
      </c>
      <c r="R155" s="210">
        <f>Q155*H155</f>
        <v>0.00048000000000000001</v>
      </c>
      <c r="S155" s="210">
        <v>0</v>
      </c>
      <c r="T155" s="211">
        <f>S155*H155</f>
        <v>0</v>
      </c>
      <c r="AR155" s="14" t="s">
        <v>128</v>
      </c>
      <c r="AT155" s="14" t="s">
        <v>123</v>
      </c>
      <c r="AU155" s="14" t="s">
        <v>22</v>
      </c>
      <c r="AY155" s="14" t="s">
        <v>121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4" t="s">
        <v>23</v>
      </c>
      <c r="BK155" s="212">
        <f>ROUND(I155*H155,2)</f>
        <v>0</v>
      </c>
      <c r="BL155" s="14" t="s">
        <v>128</v>
      </c>
      <c r="BM155" s="14" t="s">
        <v>260</v>
      </c>
    </row>
    <row r="156" s="1" customFormat="1">
      <c r="B156" s="35"/>
      <c r="C156" s="36"/>
      <c r="D156" s="213" t="s">
        <v>130</v>
      </c>
      <c r="E156" s="36"/>
      <c r="F156" s="214" t="s">
        <v>261</v>
      </c>
      <c r="G156" s="36"/>
      <c r="H156" s="36"/>
      <c r="I156" s="127"/>
      <c r="J156" s="36"/>
      <c r="K156" s="36"/>
      <c r="L156" s="40"/>
      <c r="M156" s="215"/>
      <c r="N156" s="76"/>
      <c r="O156" s="76"/>
      <c r="P156" s="76"/>
      <c r="Q156" s="76"/>
      <c r="R156" s="76"/>
      <c r="S156" s="76"/>
      <c r="T156" s="77"/>
      <c r="AT156" s="14" t="s">
        <v>130</v>
      </c>
      <c r="AU156" s="14" t="s">
        <v>22</v>
      </c>
    </row>
    <row r="157" s="11" customFormat="1">
      <c r="B157" s="216"/>
      <c r="C157" s="217"/>
      <c r="D157" s="213" t="s">
        <v>132</v>
      </c>
      <c r="E157" s="218" t="s">
        <v>32</v>
      </c>
      <c r="F157" s="219" t="s">
        <v>170</v>
      </c>
      <c r="G157" s="217"/>
      <c r="H157" s="220">
        <v>8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132</v>
      </c>
      <c r="AU157" s="226" t="s">
        <v>22</v>
      </c>
      <c r="AV157" s="11" t="s">
        <v>22</v>
      </c>
      <c r="AW157" s="11" t="s">
        <v>39</v>
      </c>
      <c r="AX157" s="11" t="s">
        <v>23</v>
      </c>
      <c r="AY157" s="226" t="s">
        <v>121</v>
      </c>
    </row>
    <row r="158" s="1" customFormat="1" ht="16.5" customHeight="1">
      <c r="B158" s="35"/>
      <c r="C158" s="201" t="s">
        <v>262</v>
      </c>
      <c r="D158" s="201" t="s">
        <v>123</v>
      </c>
      <c r="E158" s="202" t="s">
        <v>263</v>
      </c>
      <c r="F158" s="203" t="s">
        <v>264</v>
      </c>
      <c r="G158" s="204" t="s">
        <v>239</v>
      </c>
      <c r="H158" s="205">
        <v>8</v>
      </c>
      <c r="I158" s="206"/>
      <c r="J158" s="207">
        <f>ROUND(I158*H158,2)</f>
        <v>0</v>
      </c>
      <c r="K158" s="203" t="s">
        <v>127</v>
      </c>
      <c r="L158" s="40"/>
      <c r="M158" s="208" t="s">
        <v>32</v>
      </c>
      <c r="N158" s="209" t="s">
        <v>50</v>
      </c>
      <c r="O158" s="76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AR158" s="14" t="s">
        <v>128</v>
      </c>
      <c r="AT158" s="14" t="s">
        <v>123</v>
      </c>
      <c r="AU158" s="14" t="s">
        <v>22</v>
      </c>
      <c r="AY158" s="14" t="s">
        <v>121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4" t="s">
        <v>23</v>
      </c>
      <c r="BK158" s="212">
        <f>ROUND(I158*H158,2)</f>
        <v>0</v>
      </c>
      <c r="BL158" s="14" t="s">
        <v>128</v>
      </c>
      <c r="BM158" s="14" t="s">
        <v>265</v>
      </c>
    </row>
    <row r="159" s="1" customFormat="1">
      <c r="B159" s="35"/>
      <c r="C159" s="36"/>
      <c r="D159" s="213" t="s">
        <v>130</v>
      </c>
      <c r="E159" s="36"/>
      <c r="F159" s="214" t="s">
        <v>266</v>
      </c>
      <c r="G159" s="36"/>
      <c r="H159" s="36"/>
      <c r="I159" s="127"/>
      <c r="J159" s="36"/>
      <c r="K159" s="36"/>
      <c r="L159" s="40"/>
      <c r="M159" s="215"/>
      <c r="N159" s="76"/>
      <c r="O159" s="76"/>
      <c r="P159" s="76"/>
      <c r="Q159" s="76"/>
      <c r="R159" s="76"/>
      <c r="S159" s="76"/>
      <c r="T159" s="77"/>
      <c r="AT159" s="14" t="s">
        <v>130</v>
      </c>
      <c r="AU159" s="14" t="s">
        <v>22</v>
      </c>
    </row>
    <row r="160" s="11" customFormat="1">
      <c r="B160" s="216"/>
      <c r="C160" s="217"/>
      <c r="D160" s="213" t="s">
        <v>132</v>
      </c>
      <c r="E160" s="218" t="s">
        <v>32</v>
      </c>
      <c r="F160" s="219" t="s">
        <v>170</v>
      </c>
      <c r="G160" s="217"/>
      <c r="H160" s="220">
        <v>8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132</v>
      </c>
      <c r="AU160" s="226" t="s">
        <v>22</v>
      </c>
      <c r="AV160" s="11" t="s">
        <v>22</v>
      </c>
      <c r="AW160" s="11" t="s">
        <v>39</v>
      </c>
      <c r="AX160" s="11" t="s">
        <v>79</v>
      </c>
      <c r="AY160" s="226" t="s">
        <v>121</v>
      </c>
    </row>
    <row r="161" s="1" customFormat="1" ht="16.5" customHeight="1">
      <c r="B161" s="35"/>
      <c r="C161" s="201" t="s">
        <v>246</v>
      </c>
      <c r="D161" s="201" t="s">
        <v>123</v>
      </c>
      <c r="E161" s="202" t="s">
        <v>267</v>
      </c>
      <c r="F161" s="203" t="s">
        <v>268</v>
      </c>
      <c r="G161" s="204" t="s">
        <v>126</v>
      </c>
      <c r="H161" s="205">
        <v>44.5</v>
      </c>
      <c r="I161" s="206"/>
      <c r="J161" s="207">
        <f>ROUND(I161*H161,2)</f>
        <v>0</v>
      </c>
      <c r="K161" s="203" t="s">
        <v>127</v>
      </c>
      <c r="L161" s="40"/>
      <c r="M161" s="208" t="s">
        <v>32</v>
      </c>
      <c r="N161" s="209" t="s">
        <v>50</v>
      </c>
      <c r="O161" s="76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AR161" s="14" t="s">
        <v>128</v>
      </c>
      <c r="AT161" s="14" t="s">
        <v>123</v>
      </c>
      <c r="AU161" s="14" t="s">
        <v>22</v>
      </c>
      <c r="AY161" s="14" t="s">
        <v>121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4" t="s">
        <v>23</v>
      </c>
      <c r="BK161" s="212">
        <f>ROUND(I161*H161,2)</f>
        <v>0</v>
      </c>
      <c r="BL161" s="14" t="s">
        <v>128</v>
      </c>
      <c r="BM161" s="14" t="s">
        <v>269</v>
      </c>
    </row>
    <row r="162" s="1" customFormat="1">
      <c r="B162" s="35"/>
      <c r="C162" s="36"/>
      <c r="D162" s="213" t="s">
        <v>130</v>
      </c>
      <c r="E162" s="36"/>
      <c r="F162" s="214" t="s">
        <v>270</v>
      </c>
      <c r="G162" s="36"/>
      <c r="H162" s="36"/>
      <c r="I162" s="127"/>
      <c r="J162" s="36"/>
      <c r="K162" s="36"/>
      <c r="L162" s="40"/>
      <c r="M162" s="215"/>
      <c r="N162" s="76"/>
      <c r="O162" s="76"/>
      <c r="P162" s="76"/>
      <c r="Q162" s="76"/>
      <c r="R162" s="76"/>
      <c r="S162" s="76"/>
      <c r="T162" s="77"/>
      <c r="AT162" s="14" t="s">
        <v>130</v>
      </c>
      <c r="AU162" s="14" t="s">
        <v>22</v>
      </c>
    </row>
    <row r="163" s="11" customFormat="1">
      <c r="B163" s="216"/>
      <c r="C163" s="217"/>
      <c r="D163" s="213" t="s">
        <v>132</v>
      </c>
      <c r="E163" s="218" t="s">
        <v>32</v>
      </c>
      <c r="F163" s="219" t="s">
        <v>271</v>
      </c>
      <c r="G163" s="217"/>
      <c r="H163" s="220">
        <v>44.5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132</v>
      </c>
      <c r="AU163" s="226" t="s">
        <v>22</v>
      </c>
      <c r="AV163" s="11" t="s">
        <v>22</v>
      </c>
      <c r="AW163" s="11" t="s">
        <v>39</v>
      </c>
      <c r="AX163" s="11" t="s">
        <v>23</v>
      </c>
      <c r="AY163" s="226" t="s">
        <v>121</v>
      </c>
    </row>
    <row r="164" s="10" customFormat="1" ht="20.88" customHeight="1">
      <c r="B164" s="185"/>
      <c r="C164" s="186"/>
      <c r="D164" s="187" t="s">
        <v>78</v>
      </c>
      <c r="E164" s="199" t="s">
        <v>272</v>
      </c>
      <c r="F164" s="199" t="s">
        <v>273</v>
      </c>
      <c r="G164" s="186"/>
      <c r="H164" s="186"/>
      <c r="I164" s="189"/>
      <c r="J164" s="200">
        <f>BK164</f>
        <v>0</v>
      </c>
      <c r="K164" s="186"/>
      <c r="L164" s="191"/>
      <c r="M164" s="192"/>
      <c r="N164" s="193"/>
      <c r="O164" s="193"/>
      <c r="P164" s="194">
        <f>SUM(P165:P167)</f>
        <v>0</v>
      </c>
      <c r="Q164" s="193"/>
      <c r="R164" s="194">
        <f>SUM(R165:R167)</f>
        <v>0</v>
      </c>
      <c r="S164" s="193"/>
      <c r="T164" s="195">
        <f>SUM(T165:T167)</f>
        <v>0</v>
      </c>
      <c r="AR164" s="196" t="s">
        <v>23</v>
      </c>
      <c r="AT164" s="197" t="s">
        <v>78</v>
      </c>
      <c r="AU164" s="197" t="s">
        <v>22</v>
      </c>
      <c r="AY164" s="196" t="s">
        <v>121</v>
      </c>
      <c r="BK164" s="198">
        <f>SUM(BK165:BK167)</f>
        <v>0</v>
      </c>
    </row>
    <row r="165" s="1" customFormat="1" ht="22.5" customHeight="1">
      <c r="B165" s="35"/>
      <c r="C165" s="201" t="s">
        <v>274</v>
      </c>
      <c r="D165" s="201" t="s">
        <v>123</v>
      </c>
      <c r="E165" s="202" t="s">
        <v>275</v>
      </c>
      <c r="F165" s="203" t="s">
        <v>276</v>
      </c>
      <c r="G165" s="204" t="s">
        <v>173</v>
      </c>
      <c r="H165" s="205">
        <v>15.837</v>
      </c>
      <c r="I165" s="206"/>
      <c r="J165" s="207">
        <f>ROUND(I165*H165,2)</f>
        <v>0</v>
      </c>
      <c r="K165" s="203" t="s">
        <v>127</v>
      </c>
      <c r="L165" s="40"/>
      <c r="M165" s="208" t="s">
        <v>32</v>
      </c>
      <c r="N165" s="209" t="s">
        <v>50</v>
      </c>
      <c r="O165" s="76"/>
      <c r="P165" s="210">
        <f>O165*H165</f>
        <v>0</v>
      </c>
      <c r="Q165" s="210">
        <v>0</v>
      </c>
      <c r="R165" s="210">
        <f>Q165*H165</f>
        <v>0</v>
      </c>
      <c r="S165" s="210">
        <v>0</v>
      </c>
      <c r="T165" s="211">
        <f>S165*H165</f>
        <v>0</v>
      </c>
      <c r="AR165" s="14" t="s">
        <v>128</v>
      </c>
      <c r="AT165" s="14" t="s">
        <v>123</v>
      </c>
      <c r="AU165" s="14" t="s">
        <v>138</v>
      </c>
      <c r="AY165" s="14" t="s">
        <v>121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14" t="s">
        <v>23</v>
      </c>
      <c r="BK165" s="212">
        <f>ROUND(I165*H165,2)</f>
        <v>0</v>
      </c>
      <c r="BL165" s="14" t="s">
        <v>128</v>
      </c>
      <c r="BM165" s="14" t="s">
        <v>277</v>
      </c>
    </row>
    <row r="166" s="1" customFormat="1">
      <c r="B166" s="35"/>
      <c r="C166" s="36"/>
      <c r="D166" s="213" t="s">
        <v>130</v>
      </c>
      <c r="E166" s="36"/>
      <c r="F166" s="214" t="s">
        <v>278</v>
      </c>
      <c r="G166" s="36"/>
      <c r="H166" s="36"/>
      <c r="I166" s="127"/>
      <c r="J166" s="36"/>
      <c r="K166" s="36"/>
      <c r="L166" s="40"/>
      <c r="M166" s="215"/>
      <c r="N166" s="76"/>
      <c r="O166" s="76"/>
      <c r="P166" s="76"/>
      <c r="Q166" s="76"/>
      <c r="R166" s="76"/>
      <c r="S166" s="76"/>
      <c r="T166" s="77"/>
      <c r="AT166" s="14" t="s">
        <v>130</v>
      </c>
      <c r="AU166" s="14" t="s">
        <v>138</v>
      </c>
    </row>
    <row r="167" s="11" customFormat="1">
      <c r="B167" s="216"/>
      <c r="C167" s="217"/>
      <c r="D167" s="213" t="s">
        <v>132</v>
      </c>
      <c r="E167" s="218" t="s">
        <v>32</v>
      </c>
      <c r="F167" s="219" t="s">
        <v>279</v>
      </c>
      <c r="G167" s="217"/>
      <c r="H167" s="220">
        <v>15.837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132</v>
      </c>
      <c r="AU167" s="226" t="s">
        <v>138</v>
      </c>
      <c r="AV167" s="11" t="s">
        <v>22</v>
      </c>
      <c r="AW167" s="11" t="s">
        <v>39</v>
      </c>
      <c r="AX167" s="11" t="s">
        <v>79</v>
      </c>
      <c r="AY167" s="226" t="s">
        <v>121</v>
      </c>
    </row>
    <row r="168" s="10" customFormat="1" ht="22.8" customHeight="1">
      <c r="B168" s="185"/>
      <c r="C168" s="186"/>
      <c r="D168" s="187" t="s">
        <v>78</v>
      </c>
      <c r="E168" s="199" t="s">
        <v>280</v>
      </c>
      <c r="F168" s="199" t="s">
        <v>281</v>
      </c>
      <c r="G168" s="186"/>
      <c r="H168" s="186"/>
      <c r="I168" s="189"/>
      <c r="J168" s="200">
        <f>BK168</f>
        <v>0</v>
      </c>
      <c r="K168" s="186"/>
      <c r="L168" s="191"/>
      <c r="M168" s="192"/>
      <c r="N168" s="193"/>
      <c r="O168" s="193"/>
      <c r="P168" s="194">
        <f>SUM(P169:P177)</f>
        <v>0</v>
      </c>
      <c r="Q168" s="193"/>
      <c r="R168" s="194">
        <f>SUM(R169:R177)</f>
        <v>0</v>
      </c>
      <c r="S168" s="193"/>
      <c r="T168" s="195">
        <f>SUM(T169:T177)</f>
        <v>0</v>
      </c>
      <c r="AR168" s="196" t="s">
        <v>23</v>
      </c>
      <c r="AT168" s="197" t="s">
        <v>78</v>
      </c>
      <c r="AU168" s="197" t="s">
        <v>23</v>
      </c>
      <c r="AY168" s="196" t="s">
        <v>121</v>
      </c>
      <c r="BK168" s="198">
        <f>SUM(BK169:BK177)</f>
        <v>0</v>
      </c>
    </row>
    <row r="169" s="1" customFormat="1" ht="16.5" customHeight="1">
      <c r="B169" s="35"/>
      <c r="C169" s="201" t="s">
        <v>282</v>
      </c>
      <c r="D169" s="201" t="s">
        <v>123</v>
      </c>
      <c r="E169" s="202" t="s">
        <v>283</v>
      </c>
      <c r="F169" s="203" t="s">
        <v>284</v>
      </c>
      <c r="G169" s="204" t="s">
        <v>173</v>
      </c>
      <c r="H169" s="205">
        <v>0.88</v>
      </c>
      <c r="I169" s="206"/>
      <c r="J169" s="207">
        <f>ROUND(I169*H169,2)</f>
        <v>0</v>
      </c>
      <c r="K169" s="203" t="s">
        <v>127</v>
      </c>
      <c r="L169" s="40"/>
      <c r="M169" s="208" t="s">
        <v>32</v>
      </c>
      <c r="N169" s="209" t="s">
        <v>50</v>
      </c>
      <c r="O169" s="76"/>
      <c r="P169" s="210">
        <f>O169*H169</f>
        <v>0</v>
      </c>
      <c r="Q169" s="210">
        <v>0</v>
      </c>
      <c r="R169" s="210">
        <f>Q169*H169</f>
        <v>0</v>
      </c>
      <c r="S169" s="210">
        <v>0</v>
      </c>
      <c r="T169" s="211">
        <f>S169*H169</f>
        <v>0</v>
      </c>
      <c r="AR169" s="14" t="s">
        <v>128</v>
      </c>
      <c r="AT169" s="14" t="s">
        <v>123</v>
      </c>
      <c r="AU169" s="14" t="s">
        <v>22</v>
      </c>
      <c r="AY169" s="14" t="s">
        <v>121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14" t="s">
        <v>23</v>
      </c>
      <c r="BK169" s="212">
        <f>ROUND(I169*H169,2)</f>
        <v>0</v>
      </c>
      <c r="BL169" s="14" t="s">
        <v>128</v>
      </c>
      <c r="BM169" s="14" t="s">
        <v>285</v>
      </c>
    </row>
    <row r="170" s="1" customFormat="1">
      <c r="B170" s="35"/>
      <c r="C170" s="36"/>
      <c r="D170" s="213" t="s">
        <v>130</v>
      </c>
      <c r="E170" s="36"/>
      <c r="F170" s="214" t="s">
        <v>286</v>
      </c>
      <c r="G170" s="36"/>
      <c r="H170" s="36"/>
      <c r="I170" s="127"/>
      <c r="J170" s="36"/>
      <c r="K170" s="36"/>
      <c r="L170" s="40"/>
      <c r="M170" s="215"/>
      <c r="N170" s="76"/>
      <c r="O170" s="76"/>
      <c r="P170" s="76"/>
      <c r="Q170" s="76"/>
      <c r="R170" s="76"/>
      <c r="S170" s="76"/>
      <c r="T170" s="77"/>
      <c r="AT170" s="14" t="s">
        <v>130</v>
      </c>
      <c r="AU170" s="14" t="s">
        <v>22</v>
      </c>
    </row>
    <row r="171" s="11" customFormat="1">
      <c r="B171" s="216"/>
      <c r="C171" s="217"/>
      <c r="D171" s="213" t="s">
        <v>132</v>
      </c>
      <c r="E171" s="218" t="s">
        <v>32</v>
      </c>
      <c r="F171" s="219" t="s">
        <v>287</v>
      </c>
      <c r="G171" s="217"/>
      <c r="H171" s="220">
        <v>0.88</v>
      </c>
      <c r="I171" s="221"/>
      <c r="J171" s="217"/>
      <c r="K171" s="217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132</v>
      </c>
      <c r="AU171" s="226" t="s">
        <v>22</v>
      </c>
      <c r="AV171" s="11" t="s">
        <v>22</v>
      </c>
      <c r="AW171" s="11" t="s">
        <v>39</v>
      </c>
      <c r="AX171" s="11" t="s">
        <v>23</v>
      </c>
      <c r="AY171" s="226" t="s">
        <v>121</v>
      </c>
    </row>
    <row r="172" s="1" customFormat="1" ht="22.5" customHeight="1">
      <c r="B172" s="35"/>
      <c r="C172" s="201" t="s">
        <v>242</v>
      </c>
      <c r="D172" s="201" t="s">
        <v>123</v>
      </c>
      <c r="E172" s="202" t="s">
        <v>288</v>
      </c>
      <c r="F172" s="203" t="s">
        <v>289</v>
      </c>
      <c r="G172" s="204" t="s">
        <v>173</v>
      </c>
      <c r="H172" s="205">
        <v>16.719999999999999</v>
      </c>
      <c r="I172" s="206"/>
      <c r="J172" s="207">
        <f>ROUND(I172*H172,2)</f>
        <v>0</v>
      </c>
      <c r="K172" s="203" t="s">
        <v>127</v>
      </c>
      <c r="L172" s="40"/>
      <c r="M172" s="208" t="s">
        <v>32</v>
      </c>
      <c r="N172" s="209" t="s">
        <v>50</v>
      </c>
      <c r="O172" s="76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AR172" s="14" t="s">
        <v>128</v>
      </c>
      <c r="AT172" s="14" t="s">
        <v>123</v>
      </c>
      <c r="AU172" s="14" t="s">
        <v>22</v>
      </c>
      <c r="AY172" s="14" t="s">
        <v>121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14" t="s">
        <v>23</v>
      </c>
      <c r="BK172" s="212">
        <f>ROUND(I172*H172,2)</f>
        <v>0</v>
      </c>
      <c r="BL172" s="14" t="s">
        <v>128</v>
      </c>
      <c r="BM172" s="14" t="s">
        <v>290</v>
      </c>
    </row>
    <row r="173" s="1" customFormat="1">
      <c r="B173" s="35"/>
      <c r="C173" s="36"/>
      <c r="D173" s="213" t="s">
        <v>130</v>
      </c>
      <c r="E173" s="36"/>
      <c r="F173" s="214" t="s">
        <v>286</v>
      </c>
      <c r="G173" s="36"/>
      <c r="H173" s="36"/>
      <c r="I173" s="127"/>
      <c r="J173" s="36"/>
      <c r="K173" s="36"/>
      <c r="L173" s="40"/>
      <c r="M173" s="215"/>
      <c r="N173" s="76"/>
      <c r="O173" s="76"/>
      <c r="P173" s="76"/>
      <c r="Q173" s="76"/>
      <c r="R173" s="76"/>
      <c r="S173" s="76"/>
      <c r="T173" s="77"/>
      <c r="AT173" s="14" t="s">
        <v>130</v>
      </c>
      <c r="AU173" s="14" t="s">
        <v>22</v>
      </c>
    </row>
    <row r="174" s="11" customFormat="1">
      <c r="B174" s="216"/>
      <c r="C174" s="217"/>
      <c r="D174" s="213" t="s">
        <v>132</v>
      </c>
      <c r="E174" s="218" t="s">
        <v>32</v>
      </c>
      <c r="F174" s="219" t="s">
        <v>291</v>
      </c>
      <c r="G174" s="217"/>
      <c r="H174" s="220">
        <v>16.719999999999999</v>
      </c>
      <c r="I174" s="221"/>
      <c r="J174" s="217"/>
      <c r="K174" s="217"/>
      <c r="L174" s="222"/>
      <c r="M174" s="223"/>
      <c r="N174" s="224"/>
      <c r="O174" s="224"/>
      <c r="P174" s="224"/>
      <c r="Q174" s="224"/>
      <c r="R174" s="224"/>
      <c r="S174" s="224"/>
      <c r="T174" s="225"/>
      <c r="AT174" s="226" t="s">
        <v>132</v>
      </c>
      <c r="AU174" s="226" t="s">
        <v>22</v>
      </c>
      <c r="AV174" s="11" t="s">
        <v>22</v>
      </c>
      <c r="AW174" s="11" t="s">
        <v>39</v>
      </c>
      <c r="AX174" s="11" t="s">
        <v>23</v>
      </c>
      <c r="AY174" s="226" t="s">
        <v>121</v>
      </c>
    </row>
    <row r="175" s="1" customFormat="1" ht="22.5" customHeight="1">
      <c r="B175" s="35"/>
      <c r="C175" s="201" t="s">
        <v>292</v>
      </c>
      <c r="D175" s="201" t="s">
        <v>123</v>
      </c>
      <c r="E175" s="202" t="s">
        <v>293</v>
      </c>
      <c r="F175" s="203" t="s">
        <v>294</v>
      </c>
      <c r="G175" s="204" t="s">
        <v>173</v>
      </c>
      <c r="H175" s="205">
        <v>0.88</v>
      </c>
      <c r="I175" s="206"/>
      <c r="J175" s="207">
        <f>ROUND(I175*H175,2)</f>
        <v>0</v>
      </c>
      <c r="K175" s="203" t="s">
        <v>127</v>
      </c>
      <c r="L175" s="40"/>
      <c r="M175" s="208" t="s">
        <v>32</v>
      </c>
      <c r="N175" s="209" t="s">
        <v>50</v>
      </c>
      <c r="O175" s="76"/>
      <c r="P175" s="210">
        <f>O175*H175</f>
        <v>0</v>
      </c>
      <c r="Q175" s="210">
        <v>0</v>
      </c>
      <c r="R175" s="210">
        <f>Q175*H175</f>
        <v>0</v>
      </c>
      <c r="S175" s="210">
        <v>0</v>
      </c>
      <c r="T175" s="211">
        <f>S175*H175</f>
        <v>0</v>
      </c>
      <c r="AR175" s="14" t="s">
        <v>128</v>
      </c>
      <c r="AT175" s="14" t="s">
        <v>123</v>
      </c>
      <c r="AU175" s="14" t="s">
        <v>22</v>
      </c>
      <c r="AY175" s="14" t="s">
        <v>121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14" t="s">
        <v>23</v>
      </c>
      <c r="BK175" s="212">
        <f>ROUND(I175*H175,2)</f>
        <v>0</v>
      </c>
      <c r="BL175" s="14" t="s">
        <v>128</v>
      </c>
      <c r="BM175" s="14" t="s">
        <v>295</v>
      </c>
    </row>
    <row r="176" s="1" customFormat="1">
      <c r="B176" s="35"/>
      <c r="C176" s="36"/>
      <c r="D176" s="213" t="s">
        <v>130</v>
      </c>
      <c r="E176" s="36"/>
      <c r="F176" s="214" t="s">
        <v>296</v>
      </c>
      <c r="G176" s="36"/>
      <c r="H176" s="36"/>
      <c r="I176" s="127"/>
      <c r="J176" s="36"/>
      <c r="K176" s="36"/>
      <c r="L176" s="40"/>
      <c r="M176" s="215"/>
      <c r="N176" s="76"/>
      <c r="O176" s="76"/>
      <c r="P176" s="76"/>
      <c r="Q176" s="76"/>
      <c r="R176" s="76"/>
      <c r="S176" s="76"/>
      <c r="T176" s="77"/>
      <c r="AT176" s="14" t="s">
        <v>130</v>
      </c>
      <c r="AU176" s="14" t="s">
        <v>22</v>
      </c>
    </row>
    <row r="177" s="11" customFormat="1">
      <c r="B177" s="216"/>
      <c r="C177" s="217"/>
      <c r="D177" s="213" t="s">
        <v>132</v>
      </c>
      <c r="E177" s="218" t="s">
        <v>32</v>
      </c>
      <c r="F177" s="219" t="s">
        <v>287</v>
      </c>
      <c r="G177" s="217"/>
      <c r="H177" s="220">
        <v>0.88</v>
      </c>
      <c r="I177" s="221"/>
      <c r="J177" s="217"/>
      <c r="K177" s="217"/>
      <c r="L177" s="222"/>
      <c r="M177" s="237"/>
      <c r="N177" s="238"/>
      <c r="O177" s="238"/>
      <c r="P177" s="238"/>
      <c r="Q177" s="238"/>
      <c r="R177" s="238"/>
      <c r="S177" s="238"/>
      <c r="T177" s="239"/>
      <c r="AT177" s="226" t="s">
        <v>132</v>
      </c>
      <c r="AU177" s="226" t="s">
        <v>22</v>
      </c>
      <c r="AV177" s="11" t="s">
        <v>22</v>
      </c>
      <c r="AW177" s="11" t="s">
        <v>39</v>
      </c>
      <c r="AX177" s="11" t="s">
        <v>23</v>
      </c>
      <c r="AY177" s="226" t="s">
        <v>121</v>
      </c>
    </row>
    <row r="178" s="1" customFormat="1" ht="6.96" customHeight="1">
      <c r="B178" s="54"/>
      <c r="C178" s="55"/>
      <c r="D178" s="55"/>
      <c r="E178" s="55"/>
      <c r="F178" s="55"/>
      <c r="G178" s="55"/>
      <c r="H178" s="55"/>
      <c r="I178" s="151"/>
      <c r="J178" s="55"/>
      <c r="K178" s="55"/>
      <c r="L178" s="40"/>
    </row>
  </sheetData>
  <sheetProtection sheet="1" autoFilter="0" formatColumns="0" formatRows="0" objects="1" scenarios="1" spinCount="100000" saltValue="yLDrAY6MnLUNx7stA6lQTatof59a9qbD/Z/j7AWxE9XKp+CrdbJ7X2HxDsZuMuRwb/NgkS8BePWWX0xSoQtStw==" hashValue="2BNNETyL/8bLkTPvjWXxFoYsiSbetPhJXwgYvD2JFtbOv0HsFgPKb9bDMqH2lLmCJrl2jg/UOdxefjvOeC1gDw==" algorithmName="SHA-512" password="CC35"/>
  <autoFilter ref="C85:K17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91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7"/>
      <c r="AT3" s="14" t="s">
        <v>22</v>
      </c>
    </row>
    <row r="4" ht="24.96" customHeight="1">
      <c r="B4" s="17"/>
      <c r="D4" s="124" t="s">
        <v>92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5" t="s">
        <v>16</v>
      </c>
      <c r="L6" s="17"/>
    </row>
    <row r="7" ht="16.5" customHeight="1">
      <c r="B7" s="17"/>
      <c r="E7" s="126" t="str">
        <f>'Rekapitulace stavby'!K6</f>
        <v>Odstavná plocha - Oldřišská, Kolín</v>
      </c>
      <c r="F7" s="125"/>
      <c r="G7" s="125"/>
      <c r="H7" s="125"/>
      <c r="L7" s="17"/>
    </row>
    <row r="8" s="1" customFormat="1" ht="12" customHeight="1">
      <c r="B8" s="40"/>
      <c r="D8" s="125" t="s">
        <v>93</v>
      </c>
      <c r="I8" s="127"/>
      <c r="L8" s="40"/>
    </row>
    <row r="9" s="1" customFormat="1" ht="36.96" customHeight="1">
      <c r="B9" s="40"/>
      <c r="E9" s="128" t="s">
        <v>297</v>
      </c>
      <c r="F9" s="1"/>
      <c r="G9" s="1"/>
      <c r="H9" s="1"/>
      <c r="I9" s="127"/>
      <c r="L9" s="40"/>
    </row>
    <row r="10" s="1" customFormat="1">
      <c r="B10" s="40"/>
      <c r="I10" s="127"/>
      <c r="L10" s="40"/>
    </row>
    <row r="11" s="1" customFormat="1" ht="12" customHeight="1">
      <c r="B11" s="40"/>
      <c r="D11" s="125" t="s">
        <v>19</v>
      </c>
      <c r="F11" s="14" t="s">
        <v>32</v>
      </c>
      <c r="I11" s="129" t="s">
        <v>21</v>
      </c>
      <c r="J11" s="14" t="s">
        <v>32</v>
      </c>
      <c r="L11" s="40"/>
    </row>
    <row r="12" s="1" customFormat="1" ht="12" customHeight="1">
      <c r="B12" s="40"/>
      <c r="D12" s="125" t="s">
        <v>24</v>
      </c>
      <c r="F12" s="14" t="s">
        <v>25</v>
      </c>
      <c r="I12" s="129" t="s">
        <v>26</v>
      </c>
      <c r="J12" s="130" t="str">
        <f>'Rekapitulace stavby'!AN8</f>
        <v>25. 1. 2019</v>
      </c>
      <c r="L12" s="40"/>
    </row>
    <row r="13" s="1" customFormat="1" ht="10.8" customHeight="1">
      <c r="B13" s="40"/>
      <c r="I13" s="127"/>
      <c r="L13" s="40"/>
    </row>
    <row r="14" s="1" customFormat="1" ht="12" customHeight="1">
      <c r="B14" s="40"/>
      <c r="D14" s="125" t="s">
        <v>30</v>
      </c>
      <c r="I14" s="129" t="s">
        <v>31</v>
      </c>
      <c r="J14" s="14" t="s">
        <v>32</v>
      </c>
      <c r="L14" s="40"/>
    </row>
    <row r="15" s="1" customFormat="1" ht="18" customHeight="1">
      <c r="B15" s="40"/>
      <c r="E15" s="14" t="s">
        <v>33</v>
      </c>
      <c r="I15" s="129" t="s">
        <v>34</v>
      </c>
      <c r="J15" s="14" t="s">
        <v>32</v>
      </c>
      <c r="L15" s="40"/>
    </row>
    <row r="16" s="1" customFormat="1" ht="6.96" customHeight="1">
      <c r="B16" s="40"/>
      <c r="I16" s="127"/>
      <c r="L16" s="40"/>
    </row>
    <row r="17" s="1" customFormat="1" ht="12" customHeight="1">
      <c r="B17" s="40"/>
      <c r="D17" s="125" t="s">
        <v>35</v>
      </c>
      <c r="I17" s="129" t="s">
        <v>31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29" t="s">
        <v>34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7"/>
      <c r="L19" s="40"/>
    </row>
    <row r="20" s="1" customFormat="1" ht="12" customHeight="1">
      <c r="B20" s="40"/>
      <c r="D20" s="125" t="s">
        <v>37</v>
      </c>
      <c r="I20" s="129" t="s">
        <v>31</v>
      </c>
      <c r="J20" s="14" t="s">
        <v>32</v>
      </c>
      <c r="L20" s="40"/>
    </row>
    <row r="21" s="1" customFormat="1" ht="18" customHeight="1">
      <c r="B21" s="40"/>
      <c r="E21" s="14" t="s">
        <v>38</v>
      </c>
      <c r="I21" s="129" t="s">
        <v>34</v>
      </c>
      <c r="J21" s="14" t="s">
        <v>32</v>
      </c>
      <c r="L21" s="40"/>
    </row>
    <row r="22" s="1" customFormat="1" ht="6.96" customHeight="1">
      <c r="B22" s="40"/>
      <c r="I22" s="127"/>
      <c r="L22" s="40"/>
    </row>
    <row r="23" s="1" customFormat="1" ht="12" customHeight="1">
      <c r="B23" s="40"/>
      <c r="D23" s="125" t="s">
        <v>40</v>
      </c>
      <c r="I23" s="129" t="s">
        <v>31</v>
      </c>
      <c r="J23" s="14" t="s">
        <v>41</v>
      </c>
      <c r="L23" s="40"/>
    </row>
    <row r="24" s="1" customFormat="1" ht="18" customHeight="1">
      <c r="B24" s="40"/>
      <c r="E24" s="14" t="s">
        <v>298</v>
      </c>
      <c r="I24" s="129" t="s">
        <v>34</v>
      </c>
      <c r="J24" s="14" t="s">
        <v>299</v>
      </c>
      <c r="L24" s="40"/>
    </row>
    <row r="25" s="1" customFormat="1" ht="6.96" customHeight="1">
      <c r="B25" s="40"/>
      <c r="I25" s="127"/>
      <c r="L25" s="40"/>
    </row>
    <row r="26" s="1" customFormat="1" ht="12" customHeight="1">
      <c r="B26" s="40"/>
      <c r="D26" s="125" t="s">
        <v>43</v>
      </c>
      <c r="I26" s="127"/>
      <c r="L26" s="40"/>
    </row>
    <row r="27" s="6" customFormat="1" ht="16.5" customHeight="1">
      <c r="B27" s="131"/>
      <c r="E27" s="132" t="s">
        <v>32</v>
      </c>
      <c r="F27" s="132"/>
      <c r="G27" s="132"/>
      <c r="H27" s="132"/>
      <c r="I27" s="133"/>
      <c r="L27" s="131"/>
    </row>
    <row r="28" s="1" customFormat="1" ht="6.96" customHeight="1">
      <c r="B28" s="40"/>
      <c r="I28" s="127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4"/>
      <c r="J29" s="68"/>
      <c r="K29" s="68"/>
      <c r="L29" s="40"/>
    </row>
    <row r="30" s="1" customFormat="1" ht="25.44" customHeight="1">
      <c r="B30" s="40"/>
      <c r="D30" s="135" t="s">
        <v>45</v>
      </c>
      <c r="I30" s="127"/>
      <c r="J30" s="136">
        <f>ROUND(J81,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4"/>
      <c r="J31" s="68"/>
      <c r="K31" s="68"/>
      <c r="L31" s="40"/>
    </row>
    <row r="32" s="1" customFormat="1" ht="14.4" customHeight="1">
      <c r="B32" s="40"/>
      <c r="F32" s="137" t="s">
        <v>47</v>
      </c>
      <c r="I32" s="138" t="s">
        <v>46</v>
      </c>
      <c r="J32" s="137" t="s">
        <v>48</v>
      </c>
      <c r="L32" s="40"/>
    </row>
    <row r="33" s="1" customFormat="1" ht="14.4" customHeight="1">
      <c r="B33" s="40"/>
      <c r="D33" s="125" t="s">
        <v>49</v>
      </c>
      <c r="E33" s="125" t="s">
        <v>50</v>
      </c>
      <c r="F33" s="139">
        <f>ROUND((SUM(BE81:BE91)),  2)</f>
        <v>0</v>
      </c>
      <c r="I33" s="140">
        <v>0.20999999999999999</v>
      </c>
      <c r="J33" s="139">
        <f>ROUND(((SUM(BE81:BE91))*I33),  2)</f>
        <v>0</v>
      </c>
      <c r="L33" s="40"/>
    </row>
    <row r="34" s="1" customFormat="1" ht="14.4" customHeight="1">
      <c r="B34" s="40"/>
      <c r="E34" s="125" t="s">
        <v>51</v>
      </c>
      <c r="F34" s="139">
        <f>ROUND((SUM(BF81:BF91)),  2)</f>
        <v>0</v>
      </c>
      <c r="I34" s="140">
        <v>0.14999999999999999</v>
      </c>
      <c r="J34" s="139">
        <f>ROUND(((SUM(BF81:BF91))*I34),  2)</f>
        <v>0</v>
      </c>
      <c r="L34" s="40"/>
    </row>
    <row r="35" hidden="1" s="1" customFormat="1" ht="14.4" customHeight="1">
      <c r="B35" s="40"/>
      <c r="E35" s="125" t="s">
        <v>52</v>
      </c>
      <c r="F35" s="139">
        <f>ROUND((SUM(BG81:BG91)),  2)</f>
        <v>0</v>
      </c>
      <c r="I35" s="140">
        <v>0.20999999999999999</v>
      </c>
      <c r="J35" s="139">
        <f>0</f>
        <v>0</v>
      </c>
      <c r="L35" s="40"/>
    </row>
    <row r="36" hidden="1" s="1" customFormat="1" ht="14.4" customHeight="1">
      <c r="B36" s="40"/>
      <c r="E36" s="125" t="s">
        <v>53</v>
      </c>
      <c r="F36" s="139">
        <f>ROUND((SUM(BH81:BH91)),  2)</f>
        <v>0</v>
      </c>
      <c r="I36" s="140">
        <v>0.14999999999999999</v>
      </c>
      <c r="J36" s="139">
        <f>0</f>
        <v>0</v>
      </c>
      <c r="L36" s="40"/>
    </row>
    <row r="37" hidden="1" s="1" customFormat="1" ht="14.4" customHeight="1">
      <c r="B37" s="40"/>
      <c r="E37" s="125" t="s">
        <v>54</v>
      </c>
      <c r="F37" s="139">
        <f>ROUND((SUM(BI81:BI91)),  2)</f>
        <v>0</v>
      </c>
      <c r="I37" s="140">
        <v>0</v>
      </c>
      <c r="J37" s="139">
        <f>0</f>
        <v>0</v>
      </c>
      <c r="L37" s="40"/>
    </row>
    <row r="38" s="1" customFormat="1" ht="6.96" customHeight="1">
      <c r="B38" s="40"/>
      <c r="I38" s="127"/>
      <c r="L38" s="40"/>
    </row>
    <row r="39" s="1" customFormat="1" ht="25.44" customHeight="1">
      <c r="B39" s="40"/>
      <c r="C39" s="141"/>
      <c r="D39" s="142" t="s">
        <v>55</v>
      </c>
      <c r="E39" s="143"/>
      <c r="F39" s="143"/>
      <c r="G39" s="144" t="s">
        <v>56</v>
      </c>
      <c r="H39" s="145" t="s">
        <v>57</v>
      </c>
      <c r="I39" s="146"/>
      <c r="J39" s="147">
        <f>SUM(J30:J37)</f>
        <v>0</v>
      </c>
      <c r="K39" s="148"/>
      <c r="L39" s="40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40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40"/>
    </row>
    <row r="45" s="1" customFormat="1" ht="24.96" customHeight="1">
      <c r="B45" s="35"/>
      <c r="C45" s="20" t="s">
        <v>95</v>
      </c>
      <c r="D45" s="36"/>
      <c r="E45" s="36"/>
      <c r="F45" s="36"/>
      <c r="G45" s="36"/>
      <c r="H45" s="36"/>
      <c r="I45" s="127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7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7"/>
      <c r="J47" s="36"/>
      <c r="K47" s="36"/>
      <c r="L47" s="40"/>
    </row>
    <row r="48" s="1" customFormat="1" ht="16.5" customHeight="1">
      <c r="B48" s="35"/>
      <c r="C48" s="36"/>
      <c r="D48" s="36"/>
      <c r="E48" s="155" t="str">
        <f>E7</f>
        <v>Odstavná plocha - Oldřišská, Kolín</v>
      </c>
      <c r="F48" s="29"/>
      <c r="G48" s="29"/>
      <c r="H48" s="29"/>
      <c r="I48" s="127"/>
      <c r="J48" s="36"/>
      <c r="K48" s="36"/>
      <c r="L48" s="40"/>
    </row>
    <row r="49" s="1" customFormat="1" ht="12" customHeight="1">
      <c r="B49" s="35"/>
      <c r="C49" s="29" t="s">
        <v>93</v>
      </c>
      <c r="D49" s="36"/>
      <c r="E49" s="36"/>
      <c r="F49" s="36"/>
      <c r="G49" s="36"/>
      <c r="H49" s="36"/>
      <c r="I49" s="127"/>
      <c r="J49" s="36"/>
      <c r="K49" s="36"/>
      <c r="L49" s="40"/>
    </row>
    <row r="50" s="1" customFormat="1" ht="16.5" customHeight="1">
      <c r="B50" s="35"/>
      <c r="C50" s="36"/>
      <c r="D50" s="36"/>
      <c r="E50" s="61" t="str">
        <f>E9</f>
        <v xml:space="preserve">69,2 - VRN </v>
      </c>
      <c r="F50" s="36"/>
      <c r="G50" s="36"/>
      <c r="H50" s="36"/>
      <c r="I50" s="127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7"/>
      <c r="J51" s="36"/>
      <c r="K51" s="36"/>
      <c r="L51" s="40"/>
    </row>
    <row r="52" s="1" customFormat="1" ht="12" customHeight="1">
      <c r="B52" s="35"/>
      <c r="C52" s="29" t="s">
        <v>24</v>
      </c>
      <c r="D52" s="36"/>
      <c r="E52" s="36"/>
      <c r="F52" s="24" t="str">
        <f>F12</f>
        <v>Kolín</v>
      </c>
      <c r="G52" s="36"/>
      <c r="H52" s="36"/>
      <c r="I52" s="129" t="s">
        <v>26</v>
      </c>
      <c r="J52" s="64" t="str">
        <f>IF(J12="","",J12)</f>
        <v>25. 1. 2019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7"/>
      <c r="J53" s="36"/>
      <c r="K53" s="36"/>
      <c r="L53" s="40"/>
    </row>
    <row r="54" s="1" customFormat="1" ht="13.65" customHeight="1">
      <c r="B54" s="35"/>
      <c r="C54" s="29" t="s">
        <v>30</v>
      </c>
      <c r="D54" s="36"/>
      <c r="E54" s="36"/>
      <c r="F54" s="24" t="str">
        <f>E15</f>
        <v>Město Kolín</v>
      </c>
      <c r="G54" s="36"/>
      <c r="H54" s="36"/>
      <c r="I54" s="129" t="s">
        <v>37</v>
      </c>
      <c r="J54" s="33" t="str">
        <f>E21</f>
        <v>Ing. Lucie Dvořáková</v>
      </c>
      <c r="K54" s="36"/>
      <c r="L54" s="40"/>
    </row>
    <row r="55" s="1" customFormat="1" ht="13.65" customHeight="1">
      <c r="B55" s="35"/>
      <c r="C55" s="29" t="s">
        <v>35</v>
      </c>
      <c r="D55" s="36"/>
      <c r="E55" s="36"/>
      <c r="F55" s="24" t="str">
        <f>IF(E18="","",E18)</f>
        <v>Vyplň údaj</v>
      </c>
      <c r="G55" s="36"/>
      <c r="H55" s="36"/>
      <c r="I55" s="129" t="s">
        <v>40</v>
      </c>
      <c r="J55" s="33" t="str">
        <f>E24</f>
        <v>S4A,s.r.o.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7"/>
      <c r="J56" s="36"/>
      <c r="K56" s="36"/>
      <c r="L56" s="40"/>
    </row>
    <row r="57" s="1" customFormat="1" ht="29.28" customHeight="1">
      <c r="B57" s="35"/>
      <c r="C57" s="156" t="s">
        <v>96</v>
      </c>
      <c r="D57" s="157"/>
      <c r="E57" s="157"/>
      <c r="F57" s="157"/>
      <c r="G57" s="157"/>
      <c r="H57" s="157"/>
      <c r="I57" s="158"/>
      <c r="J57" s="159" t="s">
        <v>97</v>
      </c>
      <c r="K57" s="157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7"/>
      <c r="J58" s="36"/>
      <c r="K58" s="36"/>
      <c r="L58" s="40"/>
    </row>
    <row r="59" s="1" customFormat="1" ht="22.8" customHeight="1">
      <c r="B59" s="35"/>
      <c r="C59" s="160" t="s">
        <v>77</v>
      </c>
      <c r="D59" s="36"/>
      <c r="E59" s="36"/>
      <c r="F59" s="36"/>
      <c r="G59" s="36"/>
      <c r="H59" s="36"/>
      <c r="I59" s="127"/>
      <c r="J59" s="94">
        <f>J81</f>
        <v>0</v>
      </c>
      <c r="K59" s="36"/>
      <c r="L59" s="40"/>
      <c r="AU59" s="14" t="s">
        <v>98</v>
      </c>
    </row>
    <row r="60" s="7" customFormat="1" ht="24.96" customHeight="1">
      <c r="B60" s="161"/>
      <c r="C60" s="162"/>
      <c r="D60" s="163" t="s">
        <v>300</v>
      </c>
      <c r="E60" s="164"/>
      <c r="F60" s="164"/>
      <c r="G60" s="164"/>
      <c r="H60" s="164"/>
      <c r="I60" s="165"/>
      <c r="J60" s="166">
        <f>J82</f>
        <v>0</v>
      </c>
      <c r="K60" s="162"/>
      <c r="L60" s="167"/>
    </row>
    <row r="61" s="8" customFormat="1" ht="19.92" customHeight="1">
      <c r="B61" s="168"/>
      <c r="C61" s="169"/>
      <c r="D61" s="170" t="s">
        <v>301</v>
      </c>
      <c r="E61" s="171"/>
      <c r="F61" s="171"/>
      <c r="G61" s="171"/>
      <c r="H61" s="171"/>
      <c r="I61" s="172"/>
      <c r="J61" s="173">
        <f>J83</f>
        <v>0</v>
      </c>
      <c r="K61" s="169"/>
      <c r="L61" s="174"/>
    </row>
    <row r="62" s="1" customFormat="1" ht="21.84" customHeight="1">
      <c r="B62" s="35"/>
      <c r="C62" s="36"/>
      <c r="D62" s="36"/>
      <c r="E62" s="36"/>
      <c r="F62" s="36"/>
      <c r="G62" s="36"/>
      <c r="H62" s="36"/>
      <c r="I62" s="127"/>
      <c r="J62" s="36"/>
      <c r="K62" s="36"/>
      <c r="L62" s="40"/>
    </row>
    <row r="63" s="1" customFormat="1" ht="6.96" customHeight="1">
      <c r="B63" s="54"/>
      <c r="C63" s="55"/>
      <c r="D63" s="55"/>
      <c r="E63" s="55"/>
      <c r="F63" s="55"/>
      <c r="G63" s="55"/>
      <c r="H63" s="55"/>
      <c r="I63" s="151"/>
      <c r="J63" s="55"/>
      <c r="K63" s="55"/>
      <c r="L63" s="40"/>
    </row>
    <row r="67" s="1" customFormat="1" ht="6.96" customHeight="1">
      <c r="B67" s="56"/>
      <c r="C67" s="57"/>
      <c r="D67" s="57"/>
      <c r="E67" s="57"/>
      <c r="F67" s="57"/>
      <c r="G67" s="57"/>
      <c r="H67" s="57"/>
      <c r="I67" s="154"/>
      <c r="J67" s="57"/>
      <c r="K67" s="57"/>
      <c r="L67" s="40"/>
    </row>
    <row r="68" s="1" customFormat="1" ht="24.96" customHeight="1">
      <c r="B68" s="35"/>
      <c r="C68" s="20" t="s">
        <v>106</v>
      </c>
      <c r="D68" s="36"/>
      <c r="E68" s="36"/>
      <c r="F68" s="36"/>
      <c r="G68" s="36"/>
      <c r="H68" s="36"/>
      <c r="I68" s="127"/>
      <c r="J68" s="36"/>
      <c r="K68" s="36"/>
      <c r="L68" s="40"/>
    </row>
    <row r="69" s="1" customFormat="1" ht="6.96" customHeight="1">
      <c r="B69" s="35"/>
      <c r="C69" s="36"/>
      <c r="D69" s="36"/>
      <c r="E69" s="36"/>
      <c r="F69" s="36"/>
      <c r="G69" s="36"/>
      <c r="H69" s="36"/>
      <c r="I69" s="127"/>
      <c r="J69" s="36"/>
      <c r="K69" s="36"/>
      <c r="L69" s="40"/>
    </row>
    <row r="70" s="1" customFormat="1" ht="12" customHeight="1">
      <c r="B70" s="35"/>
      <c r="C70" s="29" t="s">
        <v>16</v>
      </c>
      <c r="D70" s="36"/>
      <c r="E70" s="36"/>
      <c r="F70" s="36"/>
      <c r="G70" s="36"/>
      <c r="H70" s="36"/>
      <c r="I70" s="127"/>
      <c r="J70" s="36"/>
      <c r="K70" s="36"/>
      <c r="L70" s="40"/>
    </row>
    <row r="71" s="1" customFormat="1" ht="16.5" customHeight="1">
      <c r="B71" s="35"/>
      <c r="C71" s="36"/>
      <c r="D71" s="36"/>
      <c r="E71" s="155" t="str">
        <f>E7</f>
        <v>Odstavná plocha - Oldřišská, Kolín</v>
      </c>
      <c r="F71" s="29"/>
      <c r="G71" s="29"/>
      <c r="H71" s="29"/>
      <c r="I71" s="127"/>
      <c r="J71" s="36"/>
      <c r="K71" s="36"/>
      <c r="L71" s="40"/>
    </row>
    <row r="72" s="1" customFormat="1" ht="12" customHeight="1">
      <c r="B72" s="35"/>
      <c r="C72" s="29" t="s">
        <v>93</v>
      </c>
      <c r="D72" s="36"/>
      <c r="E72" s="36"/>
      <c r="F72" s="36"/>
      <c r="G72" s="36"/>
      <c r="H72" s="36"/>
      <c r="I72" s="127"/>
      <c r="J72" s="36"/>
      <c r="K72" s="36"/>
      <c r="L72" s="40"/>
    </row>
    <row r="73" s="1" customFormat="1" ht="16.5" customHeight="1">
      <c r="B73" s="35"/>
      <c r="C73" s="36"/>
      <c r="D73" s="36"/>
      <c r="E73" s="61" t="str">
        <f>E9</f>
        <v xml:space="preserve">69,2 - VRN </v>
      </c>
      <c r="F73" s="36"/>
      <c r="G73" s="36"/>
      <c r="H73" s="36"/>
      <c r="I73" s="127"/>
      <c r="J73" s="36"/>
      <c r="K73" s="36"/>
      <c r="L73" s="40"/>
    </row>
    <row r="74" s="1" customFormat="1" ht="6.96" customHeight="1">
      <c r="B74" s="35"/>
      <c r="C74" s="36"/>
      <c r="D74" s="36"/>
      <c r="E74" s="36"/>
      <c r="F74" s="36"/>
      <c r="G74" s="36"/>
      <c r="H74" s="36"/>
      <c r="I74" s="127"/>
      <c r="J74" s="36"/>
      <c r="K74" s="36"/>
      <c r="L74" s="40"/>
    </row>
    <row r="75" s="1" customFormat="1" ht="12" customHeight="1">
      <c r="B75" s="35"/>
      <c r="C75" s="29" t="s">
        <v>24</v>
      </c>
      <c r="D75" s="36"/>
      <c r="E75" s="36"/>
      <c r="F75" s="24" t="str">
        <f>F12</f>
        <v>Kolín</v>
      </c>
      <c r="G75" s="36"/>
      <c r="H75" s="36"/>
      <c r="I75" s="129" t="s">
        <v>26</v>
      </c>
      <c r="J75" s="64" t="str">
        <f>IF(J12="","",J12)</f>
        <v>25. 1. 2019</v>
      </c>
      <c r="K75" s="36"/>
      <c r="L75" s="40"/>
    </row>
    <row r="76" s="1" customFormat="1" ht="6.96" customHeight="1">
      <c r="B76" s="35"/>
      <c r="C76" s="36"/>
      <c r="D76" s="36"/>
      <c r="E76" s="36"/>
      <c r="F76" s="36"/>
      <c r="G76" s="36"/>
      <c r="H76" s="36"/>
      <c r="I76" s="127"/>
      <c r="J76" s="36"/>
      <c r="K76" s="36"/>
      <c r="L76" s="40"/>
    </row>
    <row r="77" s="1" customFormat="1" ht="13.65" customHeight="1">
      <c r="B77" s="35"/>
      <c r="C77" s="29" t="s">
        <v>30</v>
      </c>
      <c r="D77" s="36"/>
      <c r="E77" s="36"/>
      <c r="F77" s="24" t="str">
        <f>E15</f>
        <v>Město Kolín</v>
      </c>
      <c r="G77" s="36"/>
      <c r="H77" s="36"/>
      <c r="I77" s="129" t="s">
        <v>37</v>
      </c>
      <c r="J77" s="33" t="str">
        <f>E21</f>
        <v>Ing. Lucie Dvořáková</v>
      </c>
      <c r="K77" s="36"/>
      <c r="L77" s="40"/>
    </row>
    <row r="78" s="1" customFormat="1" ht="13.65" customHeight="1">
      <c r="B78" s="35"/>
      <c r="C78" s="29" t="s">
        <v>35</v>
      </c>
      <c r="D78" s="36"/>
      <c r="E78" s="36"/>
      <c r="F78" s="24" t="str">
        <f>IF(E18="","",E18)</f>
        <v>Vyplň údaj</v>
      </c>
      <c r="G78" s="36"/>
      <c r="H78" s="36"/>
      <c r="I78" s="129" t="s">
        <v>40</v>
      </c>
      <c r="J78" s="33" t="str">
        <f>E24</f>
        <v>S4A,s.r.o.</v>
      </c>
      <c r="K78" s="36"/>
      <c r="L78" s="40"/>
    </row>
    <row r="79" s="1" customFormat="1" ht="10.32" customHeight="1">
      <c r="B79" s="35"/>
      <c r="C79" s="36"/>
      <c r="D79" s="36"/>
      <c r="E79" s="36"/>
      <c r="F79" s="36"/>
      <c r="G79" s="36"/>
      <c r="H79" s="36"/>
      <c r="I79" s="127"/>
      <c r="J79" s="36"/>
      <c r="K79" s="36"/>
      <c r="L79" s="40"/>
    </row>
    <row r="80" s="9" customFormat="1" ht="29.28" customHeight="1">
      <c r="B80" s="175"/>
      <c r="C80" s="176" t="s">
        <v>107</v>
      </c>
      <c r="D80" s="177" t="s">
        <v>64</v>
      </c>
      <c r="E80" s="177" t="s">
        <v>60</v>
      </c>
      <c r="F80" s="177" t="s">
        <v>61</v>
      </c>
      <c r="G80" s="177" t="s">
        <v>108</v>
      </c>
      <c r="H80" s="177" t="s">
        <v>109</v>
      </c>
      <c r="I80" s="178" t="s">
        <v>110</v>
      </c>
      <c r="J80" s="177" t="s">
        <v>97</v>
      </c>
      <c r="K80" s="179" t="s">
        <v>111</v>
      </c>
      <c r="L80" s="180"/>
      <c r="M80" s="84" t="s">
        <v>32</v>
      </c>
      <c r="N80" s="85" t="s">
        <v>49</v>
      </c>
      <c r="O80" s="85" t="s">
        <v>112</v>
      </c>
      <c r="P80" s="85" t="s">
        <v>113</v>
      </c>
      <c r="Q80" s="85" t="s">
        <v>114</v>
      </c>
      <c r="R80" s="85" t="s">
        <v>115</v>
      </c>
      <c r="S80" s="85" t="s">
        <v>116</v>
      </c>
      <c r="T80" s="86" t="s">
        <v>117</v>
      </c>
    </row>
    <row r="81" s="1" customFormat="1" ht="22.8" customHeight="1">
      <c r="B81" s="35"/>
      <c r="C81" s="91" t="s">
        <v>118</v>
      </c>
      <c r="D81" s="36"/>
      <c r="E81" s="36"/>
      <c r="F81" s="36"/>
      <c r="G81" s="36"/>
      <c r="H81" s="36"/>
      <c r="I81" s="127"/>
      <c r="J81" s="181">
        <f>BK81</f>
        <v>0</v>
      </c>
      <c r="K81" s="36"/>
      <c r="L81" s="40"/>
      <c r="M81" s="87"/>
      <c r="N81" s="88"/>
      <c r="O81" s="88"/>
      <c r="P81" s="182">
        <f>P82</f>
        <v>0</v>
      </c>
      <c r="Q81" s="88"/>
      <c r="R81" s="182">
        <f>R82</f>
        <v>0</v>
      </c>
      <c r="S81" s="88"/>
      <c r="T81" s="183">
        <f>T82</f>
        <v>0</v>
      </c>
      <c r="AT81" s="14" t="s">
        <v>78</v>
      </c>
      <c r="AU81" s="14" t="s">
        <v>98</v>
      </c>
      <c r="BK81" s="184">
        <f>BK82</f>
        <v>0</v>
      </c>
    </row>
    <row r="82" s="10" customFormat="1" ht="25.92" customHeight="1">
      <c r="B82" s="185"/>
      <c r="C82" s="186"/>
      <c r="D82" s="187" t="s">
        <v>78</v>
      </c>
      <c r="E82" s="188" t="s">
        <v>302</v>
      </c>
      <c r="F82" s="188" t="s">
        <v>303</v>
      </c>
      <c r="G82" s="186"/>
      <c r="H82" s="186"/>
      <c r="I82" s="189"/>
      <c r="J82" s="190">
        <f>BK82</f>
        <v>0</v>
      </c>
      <c r="K82" s="186"/>
      <c r="L82" s="191"/>
      <c r="M82" s="192"/>
      <c r="N82" s="193"/>
      <c r="O82" s="193"/>
      <c r="P82" s="194">
        <f>P83</f>
        <v>0</v>
      </c>
      <c r="Q82" s="193"/>
      <c r="R82" s="194">
        <f>R83</f>
        <v>0</v>
      </c>
      <c r="S82" s="193"/>
      <c r="T82" s="195">
        <f>T83</f>
        <v>0</v>
      </c>
      <c r="AR82" s="196" t="s">
        <v>152</v>
      </c>
      <c r="AT82" s="197" t="s">
        <v>78</v>
      </c>
      <c r="AU82" s="197" t="s">
        <v>79</v>
      </c>
      <c r="AY82" s="196" t="s">
        <v>121</v>
      </c>
      <c r="BK82" s="198">
        <f>BK83</f>
        <v>0</v>
      </c>
    </row>
    <row r="83" s="10" customFormat="1" ht="22.8" customHeight="1">
      <c r="B83" s="185"/>
      <c r="C83" s="186"/>
      <c r="D83" s="187" t="s">
        <v>78</v>
      </c>
      <c r="E83" s="199" t="s">
        <v>79</v>
      </c>
      <c r="F83" s="199" t="s">
        <v>303</v>
      </c>
      <c r="G83" s="186"/>
      <c r="H83" s="186"/>
      <c r="I83" s="189"/>
      <c r="J83" s="200">
        <f>BK83</f>
        <v>0</v>
      </c>
      <c r="K83" s="186"/>
      <c r="L83" s="191"/>
      <c r="M83" s="192"/>
      <c r="N83" s="193"/>
      <c r="O83" s="193"/>
      <c r="P83" s="194">
        <f>SUM(P84:P91)</f>
        <v>0</v>
      </c>
      <c r="Q83" s="193"/>
      <c r="R83" s="194">
        <f>SUM(R84:R91)</f>
        <v>0</v>
      </c>
      <c r="S83" s="193"/>
      <c r="T83" s="195">
        <f>SUM(T84:T91)</f>
        <v>0</v>
      </c>
      <c r="AR83" s="196" t="s">
        <v>152</v>
      </c>
      <c r="AT83" s="197" t="s">
        <v>78</v>
      </c>
      <c r="AU83" s="197" t="s">
        <v>23</v>
      </c>
      <c r="AY83" s="196" t="s">
        <v>121</v>
      </c>
      <c r="BK83" s="198">
        <f>SUM(BK84:BK91)</f>
        <v>0</v>
      </c>
    </row>
    <row r="84" s="1" customFormat="1" ht="16.5" customHeight="1">
      <c r="B84" s="35"/>
      <c r="C84" s="201" t="s">
        <v>23</v>
      </c>
      <c r="D84" s="201" t="s">
        <v>123</v>
      </c>
      <c r="E84" s="202" t="s">
        <v>304</v>
      </c>
      <c r="F84" s="203" t="s">
        <v>305</v>
      </c>
      <c r="G84" s="204" t="s">
        <v>306</v>
      </c>
      <c r="H84" s="205">
        <v>1</v>
      </c>
      <c r="I84" s="206"/>
      <c r="J84" s="207">
        <f>ROUND(I84*H84,2)</f>
        <v>0</v>
      </c>
      <c r="K84" s="203" t="s">
        <v>127</v>
      </c>
      <c r="L84" s="40"/>
      <c r="M84" s="208" t="s">
        <v>32</v>
      </c>
      <c r="N84" s="209" t="s">
        <v>50</v>
      </c>
      <c r="O84" s="76"/>
      <c r="P84" s="210">
        <f>O84*H84</f>
        <v>0</v>
      </c>
      <c r="Q84" s="210">
        <v>0</v>
      </c>
      <c r="R84" s="210">
        <f>Q84*H84</f>
        <v>0</v>
      </c>
      <c r="S84" s="210">
        <v>0</v>
      </c>
      <c r="T84" s="211">
        <f>S84*H84</f>
        <v>0</v>
      </c>
      <c r="AR84" s="14" t="s">
        <v>307</v>
      </c>
      <c r="AT84" s="14" t="s">
        <v>123</v>
      </c>
      <c r="AU84" s="14" t="s">
        <v>22</v>
      </c>
      <c r="AY84" s="14" t="s">
        <v>121</v>
      </c>
      <c r="BE84" s="212">
        <f>IF(N84="základní",J84,0)</f>
        <v>0</v>
      </c>
      <c r="BF84" s="212">
        <f>IF(N84="snížená",J84,0)</f>
        <v>0</v>
      </c>
      <c r="BG84" s="212">
        <f>IF(N84="zákl. přenesená",J84,0)</f>
        <v>0</v>
      </c>
      <c r="BH84" s="212">
        <f>IF(N84="sníž. přenesená",J84,0)</f>
        <v>0</v>
      </c>
      <c r="BI84" s="212">
        <f>IF(N84="nulová",J84,0)</f>
        <v>0</v>
      </c>
      <c r="BJ84" s="14" t="s">
        <v>23</v>
      </c>
      <c r="BK84" s="212">
        <f>ROUND(I84*H84,2)</f>
        <v>0</v>
      </c>
      <c r="BL84" s="14" t="s">
        <v>307</v>
      </c>
      <c r="BM84" s="14" t="s">
        <v>308</v>
      </c>
    </row>
    <row r="85" s="1" customFormat="1">
      <c r="B85" s="35"/>
      <c r="C85" s="36"/>
      <c r="D85" s="213" t="s">
        <v>144</v>
      </c>
      <c r="E85" s="36"/>
      <c r="F85" s="214" t="s">
        <v>309</v>
      </c>
      <c r="G85" s="36"/>
      <c r="H85" s="36"/>
      <c r="I85" s="127"/>
      <c r="J85" s="36"/>
      <c r="K85" s="36"/>
      <c r="L85" s="40"/>
      <c r="M85" s="215"/>
      <c r="N85" s="76"/>
      <c r="O85" s="76"/>
      <c r="P85" s="76"/>
      <c r="Q85" s="76"/>
      <c r="R85" s="76"/>
      <c r="S85" s="76"/>
      <c r="T85" s="77"/>
      <c r="AT85" s="14" t="s">
        <v>144</v>
      </c>
      <c r="AU85" s="14" t="s">
        <v>22</v>
      </c>
    </row>
    <row r="86" s="1" customFormat="1" ht="16.5" customHeight="1">
      <c r="B86" s="35"/>
      <c r="C86" s="201" t="s">
        <v>22</v>
      </c>
      <c r="D86" s="201" t="s">
        <v>123</v>
      </c>
      <c r="E86" s="202" t="s">
        <v>310</v>
      </c>
      <c r="F86" s="203" t="s">
        <v>311</v>
      </c>
      <c r="G86" s="204" t="s">
        <v>306</v>
      </c>
      <c r="H86" s="205">
        <v>1</v>
      </c>
      <c r="I86" s="206"/>
      <c r="J86" s="207">
        <f>ROUND(I86*H86,2)</f>
        <v>0</v>
      </c>
      <c r="K86" s="203" t="s">
        <v>127</v>
      </c>
      <c r="L86" s="40"/>
      <c r="M86" s="208" t="s">
        <v>32</v>
      </c>
      <c r="N86" s="209" t="s">
        <v>50</v>
      </c>
      <c r="O86" s="76"/>
      <c r="P86" s="210">
        <f>O86*H86</f>
        <v>0</v>
      </c>
      <c r="Q86" s="210">
        <v>0</v>
      </c>
      <c r="R86" s="210">
        <f>Q86*H86</f>
        <v>0</v>
      </c>
      <c r="S86" s="210">
        <v>0</v>
      </c>
      <c r="T86" s="211">
        <f>S86*H86</f>
        <v>0</v>
      </c>
      <c r="AR86" s="14" t="s">
        <v>307</v>
      </c>
      <c r="AT86" s="14" t="s">
        <v>123</v>
      </c>
      <c r="AU86" s="14" t="s">
        <v>22</v>
      </c>
      <c r="AY86" s="14" t="s">
        <v>121</v>
      </c>
      <c r="BE86" s="212">
        <f>IF(N86="základní",J86,0)</f>
        <v>0</v>
      </c>
      <c r="BF86" s="212">
        <f>IF(N86="snížená",J86,0)</f>
        <v>0</v>
      </c>
      <c r="BG86" s="212">
        <f>IF(N86="zákl. přenesená",J86,0)</f>
        <v>0</v>
      </c>
      <c r="BH86" s="212">
        <f>IF(N86="sníž. přenesená",J86,0)</f>
        <v>0</v>
      </c>
      <c r="BI86" s="212">
        <f>IF(N86="nulová",J86,0)</f>
        <v>0</v>
      </c>
      <c r="BJ86" s="14" t="s">
        <v>23</v>
      </c>
      <c r="BK86" s="212">
        <f>ROUND(I86*H86,2)</f>
        <v>0</v>
      </c>
      <c r="BL86" s="14" t="s">
        <v>307</v>
      </c>
      <c r="BM86" s="14" t="s">
        <v>312</v>
      </c>
    </row>
    <row r="87" s="1" customFormat="1" ht="16.5" customHeight="1">
      <c r="B87" s="35"/>
      <c r="C87" s="201" t="s">
        <v>138</v>
      </c>
      <c r="D87" s="201" t="s">
        <v>123</v>
      </c>
      <c r="E87" s="202" t="s">
        <v>313</v>
      </c>
      <c r="F87" s="203" t="s">
        <v>314</v>
      </c>
      <c r="G87" s="204" t="s">
        <v>306</v>
      </c>
      <c r="H87" s="205">
        <v>1</v>
      </c>
      <c r="I87" s="206"/>
      <c r="J87" s="207">
        <f>ROUND(I87*H87,2)</f>
        <v>0</v>
      </c>
      <c r="K87" s="203" t="s">
        <v>127</v>
      </c>
      <c r="L87" s="40"/>
      <c r="M87" s="208" t="s">
        <v>32</v>
      </c>
      <c r="N87" s="209" t="s">
        <v>50</v>
      </c>
      <c r="O87" s="76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AR87" s="14" t="s">
        <v>307</v>
      </c>
      <c r="AT87" s="14" t="s">
        <v>123</v>
      </c>
      <c r="AU87" s="14" t="s">
        <v>22</v>
      </c>
      <c r="AY87" s="14" t="s">
        <v>121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14" t="s">
        <v>23</v>
      </c>
      <c r="BK87" s="212">
        <f>ROUND(I87*H87,2)</f>
        <v>0</v>
      </c>
      <c r="BL87" s="14" t="s">
        <v>307</v>
      </c>
      <c r="BM87" s="14" t="s">
        <v>315</v>
      </c>
    </row>
    <row r="88" s="1" customFormat="1" ht="16.5" customHeight="1">
      <c r="B88" s="35"/>
      <c r="C88" s="201" t="s">
        <v>128</v>
      </c>
      <c r="D88" s="201" t="s">
        <v>123</v>
      </c>
      <c r="E88" s="202" t="s">
        <v>316</v>
      </c>
      <c r="F88" s="203" t="s">
        <v>317</v>
      </c>
      <c r="G88" s="204" t="s">
        <v>306</v>
      </c>
      <c r="H88" s="205">
        <v>1</v>
      </c>
      <c r="I88" s="206"/>
      <c r="J88" s="207">
        <f>ROUND(I88*H88,2)</f>
        <v>0</v>
      </c>
      <c r="K88" s="203" t="s">
        <v>127</v>
      </c>
      <c r="L88" s="40"/>
      <c r="M88" s="208" t="s">
        <v>32</v>
      </c>
      <c r="N88" s="209" t="s">
        <v>50</v>
      </c>
      <c r="O88" s="76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1">
        <f>S88*H88</f>
        <v>0</v>
      </c>
      <c r="AR88" s="14" t="s">
        <v>307</v>
      </c>
      <c r="AT88" s="14" t="s">
        <v>123</v>
      </c>
      <c r="AU88" s="14" t="s">
        <v>22</v>
      </c>
      <c r="AY88" s="14" t="s">
        <v>121</v>
      </c>
      <c r="BE88" s="212">
        <f>IF(N88="základní",J88,0)</f>
        <v>0</v>
      </c>
      <c r="BF88" s="212">
        <f>IF(N88="snížená",J88,0)</f>
        <v>0</v>
      </c>
      <c r="BG88" s="212">
        <f>IF(N88="zákl. přenesená",J88,0)</f>
        <v>0</v>
      </c>
      <c r="BH88" s="212">
        <f>IF(N88="sníž. přenesená",J88,0)</f>
        <v>0</v>
      </c>
      <c r="BI88" s="212">
        <f>IF(N88="nulová",J88,0)</f>
        <v>0</v>
      </c>
      <c r="BJ88" s="14" t="s">
        <v>23</v>
      </c>
      <c r="BK88" s="212">
        <f>ROUND(I88*H88,2)</f>
        <v>0</v>
      </c>
      <c r="BL88" s="14" t="s">
        <v>307</v>
      </c>
      <c r="BM88" s="14" t="s">
        <v>318</v>
      </c>
    </row>
    <row r="89" s="1" customFormat="1">
      <c r="B89" s="35"/>
      <c r="C89" s="36"/>
      <c r="D89" s="213" t="s">
        <v>144</v>
      </c>
      <c r="E89" s="36"/>
      <c r="F89" s="214" t="s">
        <v>319</v>
      </c>
      <c r="G89" s="36"/>
      <c r="H89" s="36"/>
      <c r="I89" s="127"/>
      <c r="J89" s="36"/>
      <c r="K89" s="36"/>
      <c r="L89" s="40"/>
      <c r="M89" s="215"/>
      <c r="N89" s="76"/>
      <c r="O89" s="76"/>
      <c r="P89" s="76"/>
      <c r="Q89" s="76"/>
      <c r="R89" s="76"/>
      <c r="S89" s="76"/>
      <c r="T89" s="77"/>
      <c r="AT89" s="14" t="s">
        <v>144</v>
      </c>
      <c r="AU89" s="14" t="s">
        <v>22</v>
      </c>
    </row>
    <row r="90" s="1" customFormat="1" ht="16.5" customHeight="1">
      <c r="B90" s="35"/>
      <c r="C90" s="201" t="s">
        <v>152</v>
      </c>
      <c r="D90" s="201" t="s">
        <v>123</v>
      </c>
      <c r="E90" s="202" t="s">
        <v>320</v>
      </c>
      <c r="F90" s="203" t="s">
        <v>321</v>
      </c>
      <c r="G90" s="204" t="s">
        <v>306</v>
      </c>
      <c r="H90" s="205">
        <v>1</v>
      </c>
      <c r="I90" s="206"/>
      <c r="J90" s="207">
        <f>ROUND(I90*H90,2)</f>
        <v>0</v>
      </c>
      <c r="K90" s="203" t="s">
        <v>127</v>
      </c>
      <c r="L90" s="40"/>
      <c r="M90" s="208" t="s">
        <v>32</v>
      </c>
      <c r="N90" s="209" t="s">
        <v>50</v>
      </c>
      <c r="O90" s="76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AR90" s="14" t="s">
        <v>307</v>
      </c>
      <c r="AT90" s="14" t="s">
        <v>123</v>
      </c>
      <c r="AU90" s="14" t="s">
        <v>22</v>
      </c>
      <c r="AY90" s="14" t="s">
        <v>121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14" t="s">
        <v>23</v>
      </c>
      <c r="BK90" s="212">
        <f>ROUND(I90*H90,2)</f>
        <v>0</v>
      </c>
      <c r="BL90" s="14" t="s">
        <v>307</v>
      </c>
      <c r="BM90" s="14" t="s">
        <v>322</v>
      </c>
    </row>
    <row r="91" s="1" customFormat="1">
      <c r="B91" s="35"/>
      <c r="C91" s="36"/>
      <c r="D91" s="213" t="s">
        <v>144</v>
      </c>
      <c r="E91" s="36"/>
      <c r="F91" s="214" t="s">
        <v>323</v>
      </c>
      <c r="G91" s="36"/>
      <c r="H91" s="36"/>
      <c r="I91" s="127"/>
      <c r="J91" s="36"/>
      <c r="K91" s="36"/>
      <c r="L91" s="40"/>
      <c r="M91" s="240"/>
      <c r="N91" s="241"/>
      <c r="O91" s="241"/>
      <c r="P91" s="241"/>
      <c r="Q91" s="241"/>
      <c r="R91" s="241"/>
      <c r="S91" s="241"/>
      <c r="T91" s="242"/>
      <c r="AT91" s="14" t="s">
        <v>144</v>
      </c>
      <c r="AU91" s="14" t="s">
        <v>22</v>
      </c>
    </row>
    <row r="92" s="1" customFormat="1" ht="6.96" customHeight="1">
      <c r="B92" s="54"/>
      <c r="C92" s="55"/>
      <c r="D92" s="55"/>
      <c r="E92" s="55"/>
      <c r="F92" s="55"/>
      <c r="G92" s="55"/>
      <c r="H92" s="55"/>
      <c r="I92" s="151"/>
      <c r="J92" s="55"/>
      <c r="K92" s="55"/>
      <c r="L92" s="40"/>
    </row>
  </sheetData>
  <sheetProtection sheet="1" autoFilter="0" formatColumns="0" formatRows="0" objects="1" scenarios="1" spinCount="100000" saltValue="uEcHhqUmWcsmO9xHVLA6FwaLjbRGpJ1jyfNtDYvhhFVXVZvdwt9boljaQ8uaOGcyV4xKKEq6QoMe1W3nCQvzTw==" hashValue="8x1gd/8xr7lQhGuLR/F6KQ5WDXDx/HGwHjLvKyOs79q+E8wOnGiqgoYE4rAIR2a2DM74y3Q07bRpGlb0nLvjTg==" algorithmName="SHA-512" password="CC35"/>
  <autoFilter ref="C80:K9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43" customWidth="1"/>
    <col min="2" max="2" width="1.664063" style="243" customWidth="1"/>
    <col min="3" max="4" width="5" style="243" customWidth="1"/>
    <col min="5" max="5" width="11.67" style="243" customWidth="1"/>
    <col min="6" max="6" width="9.17" style="243" customWidth="1"/>
    <col min="7" max="7" width="5" style="243" customWidth="1"/>
    <col min="8" max="8" width="77.83" style="243" customWidth="1"/>
    <col min="9" max="10" width="20" style="243" customWidth="1"/>
    <col min="11" max="11" width="1.664063" style="243" customWidth="1"/>
  </cols>
  <sheetData>
    <row r="1" ht="37.5" customHeight="1"/>
    <row r="2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="12" customFormat="1" ht="45" customHeight="1">
      <c r="B3" s="247"/>
      <c r="C3" s="248" t="s">
        <v>324</v>
      </c>
      <c r="D3" s="248"/>
      <c r="E3" s="248"/>
      <c r="F3" s="248"/>
      <c r="G3" s="248"/>
      <c r="H3" s="248"/>
      <c r="I3" s="248"/>
      <c r="J3" s="248"/>
      <c r="K3" s="249"/>
    </row>
    <row r="4" ht="25.5" customHeight="1">
      <c r="B4" s="250"/>
      <c r="C4" s="251" t="s">
        <v>325</v>
      </c>
      <c r="D4" s="251"/>
      <c r="E4" s="251"/>
      <c r="F4" s="251"/>
      <c r="G4" s="251"/>
      <c r="H4" s="251"/>
      <c r="I4" s="251"/>
      <c r="J4" s="251"/>
      <c r="K4" s="252"/>
    </row>
    <row r="5" ht="5.25" customHeight="1">
      <c r="B5" s="250"/>
      <c r="C5" s="253"/>
      <c r="D5" s="253"/>
      <c r="E5" s="253"/>
      <c r="F5" s="253"/>
      <c r="G5" s="253"/>
      <c r="H5" s="253"/>
      <c r="I5" s="253"/>
      <c r="J5" s="253"/>
      <c r="K5" s="252"/>
    </row>
    <row r="6" ht="15" customHeight="1">
      <c r="B6" s="250"/>
      <c r="C6" s="254" t="s">
        <v>326</v>
      </c>
      <c r="D6" s="254"/>
      <c r="E6" s="254"/>
      <c r="F6" s="254"/>
      <c r="G6" s="254"/>
      <c r="H6" s="254"/>
      <c r="I6" s="254"/>
      <c r="J6" s="254"/>
      <c r="K6" s="252"/>
    </row>
    <row r="7" ht="15" customHeight="1">
      <c r="B7" s="255"/>
      <c r="C7" s="254" t="s">
        <v>327</v>
      </c>
      <c r="D7" s="254"/>
      <c r="E7" s="254"/>
      <c r="F7" s="254"/>
      <c r="G7" s="254"/>
      <c r="H7" s="254"/>
      <c r="I7" s="254"/>
      <c r="J7" s="254"/>
      <c r="K7" s="252"/>
    </row>
    <row r="8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ht="15" customHeight="1">
      <c r="B9" s="255"/>
      <c r="C9" s="254" t="s">
        <v>328</v>
      </c>
      <c r="D9" s="254"/>
      <c r="E9" s="254"/>
      <c r="F9" s="254"/>
      <c r="G9" s="254"/>
      <c r="H9" s="254"/>
      <c r="I9" s="254"/>
      <c r="J9" s="254"/>
      <c r="K9" s="252"/>
    </row>
    <row r="10" ht="15" customHeight="1">
      <c r="B10" s="255"/>
      <c r="C10" s="254"/>
      <c r="D10" s="254" t="s">
        <v>329</v>
      </c>
      <c r="E10" s="254"/>
      <c r="F10" s="254"/>
      <c r="G10" s="254"/>
      <c r="H10" s="254"/>
      <c r="I10" s="254"/>
      <c r="J10" s="254"/>
      <c r="K10" s="252"/>
    </row>
    <row r="11" ht="15" customHeight="1">
      <c r="B11" s="255"/>
      <c r="C11" s="256"/>
      <c r="D11" s="254" t="s">
        <v>330</v>
      </c>
      <c r="E11" s="254"/>
      <c r="F11" s="254"/>
      <c r="G11" s="254"/>
      <c r="H11" s="254"/>
      <c r="I11" s="254"/>
      <c r="J11" s="254"/>
      <c r="K11" s="252"/>
    </row>
    <row r="12" ht="15" customHeight="1">
      <c r="B12" s="255"/>
      <c r="C12" s="256"/>
      <c r="D12" s="254"/>
      <c r="E12" s="254"/>
      <c r="F12" s="254"/>
      <c r="G12" s="254"/>
      <c r="H12" s="254"/>
      <c r="I12" s="254"/>
      <c r="J12" s="254"/>
      <c r="K12" s="252"/>
    </row>
    <row r="13" ht="15" customHeight="1">
      <c r="B13" s="255"/>
      <c r="C13" s="256"/>
      <c r="D13" s="257" t="s">
        <v>331</v>
      </c>
      <c r="E13" s="254"/>
      <c r="F13" s="254"/>
      <c r="G13" s="254"/>
      <c r="H13" s="254"/>
      <c r="I13" s="254"/>
      <c r="J13" s="254"/>
      <c r="K13" s="252"/>
    </row>
    <row r="14" ht="12.75" customHeight="1">
      <c r="B14" s="255"/>
      <c r="C14" s="256"/>
      <c r="D14" s="256"/>
      <c r="E14" s="256"/>
      <c r="F14" s="256"/>
      <c r="G14" s="256"/>
      <c r="H14" s="256"/>
      <c r="I14" s="256"/>
      <c r="J14" s="256"/>
      <c r="K14" s="252"/>
    </row>
    <row r="15" ht="15" customHeight="1">
      <c r="B15" s="255"/>
      <c r="C15" s="256"/>
      <c r="D15" s="254" t="s">
        <v>332</v>
      </c>
      <c r="E15" s="254"/>
      <c r="F15" s="254"/>
      <c r="G15" s="254"/>
      <c r="H15" s="254"/>
      <c r="I15" s="254"/>
      <c r="J15" s="254"/>
      <c r="K15" s="252"/>
    </row>
    <row r="16" ht="15" customHeight="1">
      <c r="B16" s="255"/>
      <c r="C16" s="256"/>
      <c r="D16" s="254" t="s">
        <v>333</v>
      </c>
      <c r="E16" s="254"/>
      <c r="F16" s="254"/>
      <c r="G16" s="254"/>
      <c r="H16" s="254"/>
      <c r="I16" s="254"/>
      <c r="J16" s="254"/>
      <c r="K16" s="252"/>
    </row>
    <row r="17" ht="15" customHeight="1">
      <c r="B17" s="255"/>
      <c r="C17" s="256"/>
      <c r="D17" s="254" t="s">
        <v>334</v>
      </c>
      <c r="E17" s="254"/>
      <c r="F17" s="254"/>
      <c r="G17" s="254"/>
      <c r="H17" s="254"/>
      <c r="I17" s="254"/>
      <c r="J17" s="254"/>
      <c r="K17" s="252"/>
    </row>
    <row r="18" ht="15" customHeight="1">
      <c r="B18" s="255"/>
      <c r="C18" s="256"/>
      <c r="D18" s="256"/>
      <c r="E18" s="258" t="s">
        <v>86</v>
      </c>
      <c r="F18" s="254" t="s">
        <v>335</v>
      </c>
      <c r="G18" s="254"/>
      <c r="H18" s="254"/>
      <c r="I18" s="254"/>
      <c r="J18" s="254"/>
      <c r="K18" s="252"/>
    </row>
    <row r="19" ht="15" customHeight="1">
      <c r="B19" s="255"/>
      <c r="C19" s="256"/>
      <c r="D19" s="256"/>
      <c r="E19" s="258" t="s">
        <v>336</v>
      </c>
      <c r="F19" s="254" t="s">
        <v>337</v>
      </c>
      <c r="G19" s="254"/>
      <c r="H19" s="254"/>
      <c r="I19" s="254"/>
      <c r="J19" s="254"/>
      <c r="K19" s="252"/>
    </row>
    <row r="20" ht="15" customHeight="1">
      <c r="B20" s="255"/>
      <c r="C20" s="256"/>
      <c r="D20" s="256"/>
      <c r="E20" s="258" t="s">
        <v>338</v>
      </c>
      <c r="F20" s="254" t="s">
        <v>339</v>
      </c>
      <c r="G20" s="254"/>
      <c r="H20" s="254"/>
      <c r="I20" s="254"/>
      <c r="J20" s="254"/>
      <c r="K20" s="252"/>
    </row>
    <row r="21" ht="15" customHeight="1">
      <c r="B21" s="255"/>
      <c r="C21" s="256"/>
      <c r="D21" s="256"/>
      <c r="E21" s="258" t="s">
        <v>90</v>
      </c>
      <c r="F21" s="254" t="s">
        <v>340</v>
      </c>
      <c r="G21" s="254"/>
      <c r="H21" s="254"/>
      <c r="I21" s="254"/>
      <c r="J21" s="254"/>
      <c r="K21" s="252"/>
    </row>
    <row r="22" ht="15" customHeight="1">
      <c r="B22" s="255"/>
      <c r="C22" s="256"/>
      <c r="D22" s="256"/>
      <c r="E22" s="258" t="s">
        <v>341</v>
      </c>
      <c r="F22" s="254" t="s">
        <v>342</v>
      </c>
      <c r="G22" s="254"/>
      <c r="H22" s="254"/>
      <c r="I22" s="254"/>
      <c r="J22" s="254"/>
      <c r="K22" s="252"/>
    </row>
    <row r="23" ht="15" customHeight="1">
      <c r="B23" s="255"/>
      <c r="C23" s="256"/>
      <c r="D23" s="256"/>
      <c r="E23" s="258" t="s">
        <v>343</v>
      </c>
      <c r="F23" s="254" t="s">
        <v>344</v>
      </c>
      <c r="G23" s="254"/>
      <c r="H23" s="254"/>
      <c r="I23" s="254"/>
      <c r="J23" s="254"/>
      <c r="K23" s="252"/>
    </row>
    <row r="24" ht="12.75" customHeight="1">
      <c r="B24" s="255"/>
      <c r="C24" s="256"/>
      <c r="D24" s="256"/>
      <c r="E24" s="256"/>
      <c r="F24" s="256"/>
      <c r="G24" s="256"/>
      <c r="H24" s="256"/>
      <c r="I24" s="256"/>
      <c r="J24" s="256"/>
      <c r="K24" s="252"/>
    </row>
    <row r="25" ht="15" customHeight="1">
      <c r="B25" s="255"/>
      <c r="C25" s="254" t="s">
        <v>345</v>
      </c>
      <c r="D25" s="254"/>
      <c r="E25" s="254"/>
      <c r="F25" s="254"/>
      <c r="G25" s="254"/>
      <c r="H25" s="254"/>
      <c r="I25" s="254"/>
      <c r="J25" s="254"/>
      <c r="K25" s="252"/>
    </row>
    <row r="26" ht="15" customHeight="1">
      <c r="B26" s="255"/>
      <c r="C26" s="254" t="s">
        <v>346</v>
      </c>
      <c r="D26" s="254"/>
      <c r="E26" s="254"/>
      <c r="F26" s="254"/>
      <c r="G26" s="254"/>
      <c r="H26" s="254"/>
      <c r="I26" s="254"/>
      <c r="J26" s="254"/>
      <c r="K26" s="252"/>
    </row>
    <row r="27" ht="15" customHeight="1">
      <c r="B27" s="255"/>
      <c r="C27" s="254"/>
      <c r="D27" s="254" t="s">
        <v>347</v>
      </c>
      <c r="E27" s="254"/>
      <c r="F27" s="254"/>
      <c r="G27" s="254"/>
      <c r="H27" s="254"/>
      <c r="I27" s="254"/>
      <c r="J27" s="254"/>
      <c r="K27" s="252"/>
    </row>
    <row r="28" ht="15" customHeight="1">
      <c r="B28" s="255"/>
      <c r="C28" s="256"/>
      <c r="D28" s="254" t="s">
        <v>348</v>
      </c>
      <c r="E28" s="254"/>
      <c r="F28" s="254"/>
      <c r="G28" s="254"/>
      <c r="H28" s="254"/>
      <c r="I28" s="254"/>
      <c r="J28" s="254"/>
      <c r="K28" s="252"/>
    </row>
    <row r="29" ht="12.75" customHeight="1">
      <c r="B29" s="255"/>
      <c r="C29" s="256"/>
      <c r="D29" s="256"/>
      <c r="E29" s="256"/>
      <c r="F29" s="256"/>
      <c r="G29" s="256"/>
      <c r="H29" s="256"/>
      <c r="I29" s="256"/>
      <c r="J29" s="256"/>
      <c r="K29" s="252"/>
    </row>
    <row r="30" ht="15" customHeight="1">
      <c r="B30" s="255"/>
      <c r="C30" s="256"/>
      <c r="D30" s="254" t="s">
        <v>349</v>
      </c>
      <c r="E30" s="254"/>
      <c r="F30" s="254"/>
      <c r="G30" s="254"/>
      <c r="H30" s="254"/>
      <c r="I30" s="254"/>
      <c r="J30" s="254"/>
      <c r="K30" s="252"/>
    </row>
    <row r="31" ht="15" customHeight="1">
      <c r="B31" s="255"/>
      <c r="C31" s="256"/>
      <c r="D31" s="254" t="s">
        <v>350</v>
      </c>
      <c r="E31" s="254"/>
      <c r="F31" s="254"/>
      <c r="G31" s="254"/>
      <c r="H31" s="254"/>
      <c r="I31" s="254"/>
      <c r="J31" s="254"/>
      <c r="K31" s="252"/>
    </row>
    <row r="32" ht="12.75" customHeight="1">
      <c r="B32" s="255"/>
      <c r="C32" s="256"/>
      <c r="D32" s="256"/>
      <c r="E32" s="256"/>
      <c r="F32" s="256"/>
      <c r="G32" s="256"/>
      <c r="H32" s="256"/>
      <c r="I32" s="256"/>
      <c r="J32" s="256"/>
      <c r="K32" s="252"/>
    </row>
    <row r="33" ht="15" customHeight="1">
      <c r="B33" s="255"/>
      <c r="C33" s="256"/>
      <c r="D33" s="254" t="s">
        <v>351</v>
      </c>
      <c r="E33" s="254"/>
      <c r="F33" s="254"/>
      <c r="G33" s="254"/>
      <c r="H33" s="254"/>
      <c r="I33" s="254"/>
      <c r="J33" s="254"/>
      <c r="K33" s="252"/>
    </row>
    <row r="34" ht="15" customHeight="1">
      <c r="B34" s="255"/>
      <c r="C34" s="256"/>
      <c r="D34" s="254" t="s">
        <v>352</v>
      </c>
      <c r="E34" s="254"/>
      <c r="F34" s="254"/>
      <c r="G34" s="254"/>
      <c r="H34" s="254"/>
      <c r="I34" s="254"/>
      <c r="J34" s="254"/>
      <c r="K34" s="252"/>
    </row>
    <row r="35" ht="15" customHeight="1">
      <c r="B35" s="255"/>
      <c r="C35" s="256"/>
      <c r="D35" s="254" t="s">
        <v>353</v>
      </c>
      <c r="E35" s="254"/>
      <c r="F35" s="254"/>
      <c r="G35" s="254"/>
      <c r="H35" s="254"/>
      <c r="I35" s="254"/>
      <c r="J35" s="254"/>
      <c r="K35" s="252"/>
    </row>
    <row r="36" ht="15" customHeight="1">
      <c r="B36" s="255"/>
      <c r="C36" s="256"/>
      <c r="D36" s="254"/>
      <c r="E36" s="257" t="s">
        <v>107</v>
      </c>
      <c r="F36" s="254"/>
      <c r="G36" s="254" t="s">
        <v>354</v>
      </c>
      <c r="H36" s="254"/>
      <c r="I36" s="254"/>
      <c r="J36" s="254"/>
      <c r="K36" s="252"/>
    </row>
    <row r="37" ht="30.75" customHeight="1">
      <c r="B37" s="255"/>
      <c r="C37" s="256"/>
      <c r="D37" s="254"/>
      <c r="E37" s="257" t="s">
        <v>355</v>
      </c>
      <c r="F37" s="254"/>
      <c r="G37" s="254" t="s">
        <v>356</v>
      </c>
      <c r="H37" s="254"/>
      <c r="I37" s="254"/>
      <c r="J37" s="254"/>
      <c r="K37" s="252"/>
    </row>
    <row r="38" ht="15" customHeight="1">
      <c r="B38" s="255"/>
      <c r="C38" s="256"/>
      <c r="D38" s="254"/>
      <c r="E38" s="257" t="s">
        <v>60</v>
      </c>
      <c r="F38" s="254"/>
      <c r="G38" s="254" t="s">
        <v>357</v>
      </c>
      <c r="H38" s="254"/>
      <c r="I38" s="254"/>
      <c r="J38" s="254"/>
      <c r="K38" s="252"/>
    </row>
    <row r="39" ht="15" customHeight="1">
      <c r="B39" s="255"/>
      <c r="C39" s="256"/>
      <c r="D39" s="254"/>
      <c r="E39" s="257" t="s">
        <v>61</v>
      </c>
      <c r="F39" s="254"/>
      <c r="G39" s="254" t="s">
        <v>358</v>
      </c>
      <c r="H39" s="254"/>
      <c r="I39" s="254"/>
      <c r="J39" s="254"/>
      <c r="K39" s="252"/>
    </row>
    <row r="40" ht="15" customHeight="1">
      <c r="B40" s="255"/>
      <c r="C40" s="256"/>
      <c r="D40" s="254"/>
      <c r="E40" s="257" t="s">
        <v>108</v>
      </c>
      <c r="F40" s="254"/>
      <c r="G40" s="254" t="s">
        <v>359</v>
      </c>
      <c r="H40" s="254"/>
      <c r="I40" s="254"/>
      <c r="J40" s="254"/>
      <c r="K40" s="252"/>
    </row>
    <row r="41" ht="15" customHeight="1">
      <c r="B41" s="255"/>
      <c r="C41" s="256"/>
      <c r="D41" s="254"/>
      <c r="E41" s="257" t="s">
        <v>109</v>
      </c>
      <c r="F41" s="254"/>
      <c r="G41" s="254" t="s">
        <v>360</v>
      </c>
      <c r="H41" s="254"/>
      <c r="I41" s="254"/>
      <c r="J41" s="254"/>
      <c r="K41" s="252"/>
    </row>
    <row r="42" ht="15" customHeight="1">
      <c r="B42" s="255"/>
      <c r="C42" s="256"/>
      <c r="D42" s="254"/>
      <c r="E42" s="257" t="s">
        <v>361</v>
      </c>
      <c r="F42" s="254"/>
      <c r="G42" s="254" t="s">
        <v>362</v>
      </c>
      <c r="H42" s="254"/>
      <c r="I42" s="254"/>
      <c r="J42" s="254"/>
      <c r="K42" s="252"/>
    </row>
    <row r="43" ht="15" customHeight="1">
      <c r="B43" s="255"/>
      <c r="C43" s="256"/>
      <c r="D43" s="254"/>
      <c r="E43" s="257"/>
      <c r="F43" s="254"/>
      <c r="G43" s="254" t="s">
        <v>363</v>
      </c>
      <c r="H43" s="254"/>
      <c r="I43" s="254"/>
      <c r="J43" s="254"/>
      <c r="K43" s="252"/>
    </row>
    <row r="44" ht="15" customHeight="1">
      <c r="B44" s="255"/>
      <c r="C44" s="256"/>
      <c r="D44" s="254"/>
      <c r="E44" s="257" t="s">
        <v>364</v>
      </c>
      <c r="F44" s="254"/>
      <c r="G44" s="254" t="s">
        <v>365</v>
      </c>
      <c r="H44" s="254"/>
      <c r="I44" s="254"/>
      <c r="J44" s="254"/>
      <c r="K44" s="252"/>
    </row>
    <row r="45" ht="15" customHeight="1">
      <c r="B45" s="255"/>
      <c r="C45" s="256"/>
      <c r="D45" s="254"/>
      <c r="E45" s="257" t="s">
        <v>111</v>
      </c>
      <c r="F45" s="254"/>
      <c r="G45" s="254" t="s">
        <v>366</v>
      </c>
      <c r="H45" s="254"/>
      <c r="I45" s="254"/>
      <c r="J45" s="254"/>
      <c r="K45" s="252"/>
    </row>
    <row r="46" ht="12.75" customHeight="1">
      <c r="B46" s="255"/>
      <c r="C46" s="256"/>
      <c r="D46" s="254"/>
      <c r="E46" s="254"/>
      <c r="F46" s="254"/>
      <c r="G46" s="254"/>
      <c r="H46" s="254"/>
      <c r="I46" s="254"/>
      <c r="J46" s="254"/>
      <c r="K46" s="252"/>
    </row>
    <row r="47" ht="15" customHeight="1">
      <c r="B47" s="255"/>
      <c r="C47" s="256"/>
      <c r="D47" s="254" t="s">
        <v>367</v>
      </c>
      <c r="E47" s="254"/>
      <c r="F47" s="254"/>
      <c r="G47" s="254"/>
      <c r="H47" s="254"/>
      <c r="I47" s="254"/>
      <c r="J47" s="254"/>
      <c r="K47" s="252"/>
    </row>
    <row r="48" ht="15" customHeight="1">
      <c r="B48" s="255"/>
      <c r="C48" s="256"/>
      <c r="D48" s="256"/>
      <c r="E48" s="254" t="s">
        <v>368</v>
      </c>
      <c r="F48" s="254"/>
      <c r="G48" s="254"/>
      <c r="H48" s="254"/>
      <c r="I48" s="254"/>
      <c r="J48" s="254"/>
      <c r="K48" s="252"/>
    </row>
    <row r="49" ht="15" customHeight="1">
      <c r="B49" s="255"/>
      <c r="C49" s="256"/>
      <c r="D49" s="256"/>
      <c r="E49" s="254" t="s">
        <v>369</v>
      </c>
      <c r="F49" s="254"/>
      <c r="G49" s="254"/>
      <c r="H49" s="254"/>
      <c r="I49" s="254"/>
      <c r="J49" s="254"/>
      <c r="K49" s="252"/>
    </row>
    <row r="50" ht="15" customHeight="1">
      <c r="B50" s="255"/>
      <c r="C50" s="256"/>
      <c r="D50" s="256"/>
      <c r="E50" s="254" t="s">
        <v>370</v>
      </c>
      <c r="F50" s="254"/>
      <c r="G50" s="254"/>
      <c r="H50" s="254"/>
      <c r="I50" s="254"/>
      <c r="J50" s="254"/>
      <c r="K50" s="252"/>
    </row>
    <row r="51" ht="15" customHeight="1">
      <c r="B51" s="255"/>
      <c r="C51" s="256"/>
      <c r="D51" s="254" t="s">
        <v>371</v>
      </c>
      <c r="E51" s="254"/>
      <c r="F51" s="254"/>
      <c r="G51" s="254"/>
      <c r="H51" s="254"/>
      <c r="I51" s="254"/>
      <c r="J51" s="254"/>
      <c r="K51" s="252"/>
    </row>
    <row r="52" ht="25.5" customHeight="1">
      <c r="B52" s="250"/>
      <c r="C52" s="251" t="s">
        <v>372</v>
      </c>
      <c r="D52" s="251"/>
      <c r="E52" s="251"/>
      <c r="F52" s="251"/>
      <c r="G52" s="251"/>
      <c r="H52" s="251"/>
      <c r="I52" s="251"/>
      <c r="J52" s="251"/>
      <c r="K52" s="252"/>
    </row>
    <row r="53" ht="5.25" customHeight="1">
      <c r="B53" s="250"/>
      <c r="C53" s="253"/>
      <c r="D53" s="253"/>
      <c r="E53" s="253"/>
      <c r="F53" s="253"/>
      <c r="G53" s="253"/>
      <c r="H53" s="253"/>
      <c r="I53" s="253"/>
      <c r="J53" s="253"/>
      <c r="K53" s="252"/>
    </row>
    <row r="54" ht="15" customHeight="1">
      <c r="B54" s="250"/>
      <c r="C54" s="254" t="s">
        <v>373</v>
      </c>
      <c r="D54" s="254"/>
      <c r="E54" s="254"/>
      <c r="F54" s="254"/>
      <c r="G54" s="254"/>
      <c r="H54" s="254"/>
      <c r="I54" s="254"/>
      <c r="J54" s="254"/>
      <c r="K54" s="252"/>
    </row>
    <row r="55" ht="15" customHeight="1">
      <c r="B55" s="250"/>
      <c r="C55" s="254" t="s">
        <v>374</v>
      </c>
      <c r="D55" s="254"/>
      <c r="E55" s="254"/>
      <c r="F55" s="254"/>
      <c r="G55" s="254"/>
      <c r="H55" s="254"/>
      <c r="I55" s="254"/>
      <c r="J55" s="254"/>
      <c r="K55" s="252"/>
    </row>
    <row r="56" ht="12.75" customHeight="1">
      <c r="B56" s="250"/>
      <c r="C56" s="254"/>
      <c r="D56" s="254"/>
      <c r="E56" s="254"/>
      <c r="F56" s="254"/>
      <c r="G56" s="254"/>
      <c r="H56" s="254"/>
      <c r="I56" s="254"/>
      <c r="J56" s="254"/>
      <c r="K56" s="252"/>
    </row>
    <row r="57" ht="15" customHeight="1">
      <c r="B57" s="250"/>
      <c r="C57" s="254" t="s">
        <v>375</v>
      </c>
      <c r="D57" s="254"/>
      <c r="E57" s="254"/>
      <c r="F57" s="254"/>
      <c r="G57" s="254"/>
      <c r="H57" s="254"/>
      <c r="I57" s="254"/>
      <c r="J57" s="254"/>
      <c r="K57" s="252"/>
    </row>
    <row r="58" ht="15" customHeight="1">
      <c r="B58" s="250"/>
      <c r="C58" s="256"/>
      <c r="D58" s="254" t="s">
        <v>376</v>
      </c>
      <c r="E58" s="254"/>
      <c r="F58" s="254"/>
      <c r="G58" s="254"/>
      <c r="H58" s="254"/>
      <c r="I58" s="254"/>
      <c r="J58" s="254"/>
      <c r="K58" s="252"/>
    </row>
    <row r="59" ht="15" customHeight="1">
      <c r="B59" s="250"/>
      <c r="C59" s="256"/>
      <c r="D59" s="254" t="s">
        <v>377</v>
      </c>
      <c r="E59" s="254"/>
      <c r="F59" s="254"/>
      <c r="G59" s="254"/>
      <c r="H59" s="254"/>
      <c r="I59" s="254"/>
      <c r="J59" s="254"/>
      <c r="K59" s="252"/>
    </row>
    <row r="60" ht="15" customHeight="1">
      <c r="B60" s="250"/>
      <c r="C60" s="256"/>
      <c r="D60" s="254" t="s">
        <v>378</v>
      </c>
      <c r="E60" s="254"/>
      <c r="F60" s="254"/>
      <c r="G60" s="254"/>
      <c r="H60" s="254"/>
      <c r="I60" s="254"/>
      <c r="J60" s="254"/>
      <c r="K60" s="252"/>
    </row>
    <row r="61" ht="15" customHeight="1">
      <c r="B61" s="250"/>
      <c r="C61" s="256"/>
      <c r="D61" s="254" t="s">
        <v>379</v>
      </c>
      <c r="E61" s="254"/>
      <c r="F61" s="254"/>
      <c r="G61" s="254"/>
      <c r="H61" s="254"/>
      <c r="I61" s="254"/>
      <c r="J61" s="254"/>
      <c r="K61" s="252"/>
    </row>
    <row r="62" ht="15" customHeight="1">
      <c r="B62" s="250"/>
      <c r="C62" s="256"/>
      <c r="D62" s="259" t="s">
        <v>380</v>
      </c>
      <c r="E62" s="259"/>
      <c r="F62" s="259"/>
      <c r="G62" s="259"/>
      <c r="H62" s="259"/>
      <c r="I62" s="259"/>
      <c r="J62" s="259"/>
      <c r="K62" s="252"/>
    </row>
    <row r="63" ht="15" customHeight="1">
      <c r="B63" s="250"/>
      <c r="C63" s="256"/>
      <c r="D63" s="254" t="s">
        <v>381</v>
      </c>
      <c r="E63" s="254"/>
      <c r="F63" s="254"/>
      <c r="G63" s="254"/>
      <c r="H63" s="254"/>
      <c r="I63" s="254"/>
      <c r="J63" s="254"/>
      <c r="K63" s="252"/>
    </row>
    <row r="64" ht="12.75" customHeight="1">
      <c r="B64" s="250"/>
      <c r="C64" s="256"/>
      <c r="D64" s="256"/>
      <c r="E64" s="260"/>
      <c r="F64" s="256"/>
      <c r="G64" s="256"/>
      <c r="H64" s="256"/>
      <c r="I64" s="256"/>
      <c r="J64" s="256"/>
      <c r="K64" s="252"/>
    </row>
    <row r="65" ht="15" customHeight="1">
      <c r="B65" s="250"/>
      <c r="C65" s="256"/>
      <c r="D65" s="254" t="s">
        <v>382</v>
      </c>
      <c r="E65" s="254"/>
      <c r="F65" s="254"/>
      <c r="G65" s="254"/>
      <c r="H65" s="254"/>
      <c r="I65" s="254"/>
      <c r="J65" s="254"/>
      <c r="K65" s="252"/>
    </row>
    <row r="66" ht="15" customHeight="1">
      <c r="B66" s="250"/>
      <c r="C66" s="256"/>
      <c r="D66" s="259" t="s">
        <v>383</v>
      </c>
      <c r="E66" s="259"/>
      <c r="F66" s="259"/>
      <c r="G66" s="259"/>
      <c r="H66" s="259"/>
      <c r="I66" s="259"/>
      <c r="J66" s="259"/>
      <c r="K66" s="252"/>
    </row>
    <row r="67" ht="15" customHeight="1">
      <c r="B67" s="250"/>
      <c r="C67" s="256"/>
      <c r="D67" s="254" t="s">
        <v>384</v>
      </c>
      <c r="E67" s="254"/>
      <c r="F67" s="254"/>
      <c r="G67" s="254"/>
      <c r="H67" s="254"/>
      <c r="I67" s="254"/>
      <c r="J67" s="254"/>
      <c r="K67" s="252"/>
    </row>
    <row r="68" ht="15" customHeight="1">
      <c r="B68" s="250"/>
      <c r="C68" s="256"/>
      <c r="D68" s="254" t="s">
        <v>385</v>
      </c>
      <c r="E68" s="254"/>
      <c r="F68" s="254"/>
      <c r="G68" s="254"/>
      <c r="H68" s="254"/>
      <c r="I68" s="254"/>
      <c r="J68" s="254"/>
      <c r="K68" s="252"/>
    </row>
    <row r="69" ht="15" customHeight="1">
      <c r="B69" s="250"/>
      <c r="C69" s="256"/>
      <c r="D69" s="254" t="s">
        <v>386</v>
      </c>
      <c r="E69" s="254"/>
      <c r="F69" s="254"/>
      <c r="G69" s="254"/>
      <c r="H69" s="254"/>
      <c r="I69" s="254"/>
      <c r="J69" s="254"/>
      <c r="K69" s="252"/>
    </row>
    <row r="70" ht="15" customHeight="1">
      <c r="B70" s="250"/>
      <c r="C70" s="256"/>
      <c r="D70" s="254" t="s">
        <v>387</v>
      </c>
      <c r="E70" s="254"/>
      <c r="F70" s="254"/>
      <c r="G70" s="254"/>
      <c r="H70" s="254"/>
      <c r="I70" s="254"/>
      <c r="J70" s="254"/>
      <c r="K70" s="252"/>
    </row>
    <row r="71" ht="12.75" customHeight="1">
      <c r="B71" s="261"/>
      <c r="C71" s="262"/>
      <c r="D71" s="262"/>
      <c r="E71" s="262"/>
      <c r="F71" s="262"/>
      <c r="G71" s="262"/>
      <c r="H71" s="262"/>
      <c r="I71" s="262"/>
      <c r="J71" s="262"/>
      <c r="K71" s="263"/>
    </row>
    <row r="72" ht="18.75" customHeight="1">
      <c r="B72" s="264"/>
      <c r="C72" s="264"/>
      <c r="D72" s="264"/>
      <c r="E72" s="264"/>
      <c r="F72" s="264"/>
      <c r="G72" s="264"/>
      <c r="H72" s="264"/>
      <c r="I72" s="264"/>
      <c r="J72" s="264"/>
      <c r="K72" s="265"/>
    </row>
    <row r="73" ht="18.75" customHeight="1">
      <c r="B73" s="265"/>
      <c r="C73" s="265"/>
      <c r="D73" s="265"/>
      <c r="E73" s="265"/>
      <c r="F73" s="265"/>
      <c r="G73" s="265"/>
      <c r="H73" s="265"/>
      <c r="I73" s="265"/>
      <c r="J73" s="265"/>
      <c r="K73" s="265"/>
    </row>
    <row r="74" ht="7.5" customHeight="1">
      <c r="B74" s="266"/>
      <c r="C74" s="267"/>
      <c r="D74" s="267"/>
      <c r="E74" s="267"/>
      <c r="F74" s="267"/>
      <c r="G74" s="267"/>
      <c r="H74" s="267"/>
      <c r="I74" s="267"/>
      <c r="J74" s="267"/>
      <c r="K74" s="268"/>
    </row>
    <row r="75" ht="45" customHeight="1">
      <c r="B75" s="269"/>
      <c r="C75" s="270" t="s">
        <v>388</v>
      </c>
      <c r="D75" s="270"/>
      <c r="E75" s="270"/>
      <c r="F75" s="270"/>
      <c r="G75" s="270"/>
      <c r="H75" s="270"/>
      <c r="I75" s="270"/>
      <c r="J75" s="270"/>
      <c r="K75" s="271"/>
    </row>
    <row r="76" ht="17.25" customHeight="1">
      <c r="B76" s="269"/>
      <c r="C76" s="272" t="s">
        <v>389</v>
      </c>
      <c r="D76" s="272"/>
      <c r="E76" s="272"/>
      <c r="F76" s="272" t="s">
        <v>390</v>
      </c>
      <c r="G76" s="273"/>
      <c r="H76" s="272" t="s">
        <v>61</v>
      </c>
      <c r="I76" s="272" t="s">
        <v>64</v>
      </c>
      <c r="J76" s="272" t="s">
        <v>391</v>
      </c>
      <c r="K76" s="271"/>
    </row>
    <row r="77" ht="17.25" customHeight="1">
      <c r="B77" s="269"/>
      <c r="C77" s="274" t="s">
        <v>392</v>
      </c>
      <c r="D77" s="274"/>
      <c r="E77" s="274"/>
      <c r="F77" s="275" t="s">
        <v>393</v>
      </c>
      <c r="G77" s="276"/>
      <c r="H77" s="274"/>
      <c r="I77" s="274"/>
      <c r="J77" s="274" t="s">
        <v>394</v>
      </c>
      <c r="K77" s="271"/>
    </row>
    <row r="78" ht="5.25" customHeight="1">
      <c r="B78" s="269"/>
      <c r="C78" s="277"/>
      <c r="D78" s="277"/>
      <c r="E78" s="277"/>
      <c r="F78" s="277"/>
      <c r="G78" s="278"/>
      <c r="H78" s="277"/>
      <c r="I78" s="277"/>
      <c r="J78" s="277"/>
      <c r="K78" s="271"/>
    </row>
    <row r="79" ht="15" customHeight="1">
      <c r="B79" s="269"/>
      <c r="C79" s="257" t="s">
        <v>60</v>
      </c>
      <c r="D79" s="277"/>
      <c r="E79" s="277"/>
      <c r="F79" s="279" t="s">
        <v>395</v>
      </c>
      <c r="G79" s="278"/>
      <c r="H79" s="257" t="s">
        <v>396</v>
      </c>
      <c r="I79" s="257" t="s">
        <v>397</v>
      </c>
      <c r="J79" s="257">
        <v>20</v>
      </c>
      <c r="K79" s="271"/>
    </row>
    <row r="80" ht="15" customHeight="1">
      <c r="B80" s="269"/>
      <c r="C80" s="257" t="s">
        <v>398</v>
      </c>
      <c r="D80" s="257"/>
      <c r="E80" s="257"/>
      <c r="F80" s="279" t="s">
        <v>395</v>
      </c>
      <c r="G80" s="278"/>
      <c r="H80" s="257" t="s">
        <v>399</v>
      </c>
      <c r="I80" s="257" t="s">
        <v>397</v>
      </c>
      <c r="J80" s="257">
        <v>120</v>
      </c>
      <c r="K80" s="271"/>
    </row>
    <row r="81" ht="15" customHeight="1">
      <c r="B81" s="280"/>
      <c r="C81" s="257" t="s">
        <v>400</v>
      </c>
      <c r="D81" s="257"/>
      <c r="E81" s="257"/>
      <c r="F81" s="279" t="s">
        <v>401</v>
      </c>
      <c r="G81" s="278"/>
      <c r="H81" s="257" t="s">
        <v>402</v>
      </c>
      <c r="I81" s="257" t="s">
        <v>397</v>
      </c>
      <c r="J81" s="257">
        <v>50</v>
      </c>
      <c r="K81" s="271"/>
    </row>
    <row r="82" ht="15" customHeight="1">
      <c r="B82" s="280"/>
      <c r="C82" s="257" t="s">
        <v>403</v>
      </c>
      <c r="D82" s="257"/>
      <c r="E82" s="257"/>
      <c r="F82" s="279" t="s">
        <v>395</v>
      </c>
      <c r="G82" s="278"/>
      <c r="H82" s="257" t="s">
        <v>404</v>
      </c>
      <c r="I82" s="257" t="s">
        <v>405</v>
      </c>
      <c r="J82" s="257"/>
      <c r="K82" s="271"/>
    </row>
    <row r="83" ht="15" customHeight="1">
      <c r="B83" s="280"/>
      <c r="C83" s="281" t="s">
        <v>406</v>
      </c>
      <c r="D83" s="281"/>
      <c r="E83" s="281"/>
      <c r="F83" s="282" t="s">
        <v>401</v>
      </c>
      <c r="G83" s="281"/>
      <c r="H83" s="281" t="s">
        <v>407</v>
      </c>
      <c r="I83" s="281" t="s">
        <v>397</v>
      </c>
      <c r="J83" s="281">
        <v>15</v>
      </c>
      <c r="K83" s="271"/>
    </row>
    <row r="84" ht="15" customHeight="1">
      <c r="B84" s="280"/>
      <c r="C84" s="281" t="s">
        <v>408</v>
      </c>
      <c r="D84" s="281"/>
      <c r="E84" s="281"/>
      <c r="F84" s="282" t="s">
        <v>401</v>
      </c>
      <c r="G84" s="281"/>
      <c r="H84" s="281" t="s">
        <v>409</v>
      </c>
      <c r="I84" s="281" t="s">
        <v>397</v>
      </c>
      <c r="J84" s="281">
        <v>15</v>
      </c>
      <c r="K84" s="271"/>
    </row>
    <row r="85" ht="15" customHeight="1">
      <c r="B85" s="280"/>
      <c r="C85" s="281" t="s">
        <v>410</v>
      </c>
      <c r="D85" s="281"/>
      <c r="E85" s="281"/>
      <c r="F85" s="282" t="s">
        <v>401</v>
      </c>
      <c r="G85" s="281"/>
      <c r="H85" s="281" t="s">
        <v>411</v>
      </c>
      <c r="I85" s="281" t="s">
        <v>397</v>
      </c>
      <c r="J85" s="281">
        <v>20</v>
      </c>
      <c r="K85" s="271"/>
    </row>
    <row r="86" ht="15" customHeight="1">
      <c r="B86" s="280"/>
      <c r="C86" s="281" t="s">
        <v>412</v>
      </c>
      <c r="D86" s="281"/>
      <c r="E86" s="281"/>
      <c r="F86" s="282" t="s">
        <v>401</v>
      </c>
      <c r="G86" s="281"/>
      <c r="H86" s="281" t="s">
        <v>413</v>
      </c>
      <c r="I86" s="281" t="s">
        <v>397</v>
      </c>
      <c r="J86" s="281">
        <v>20</v>
      </c>
      <c r="K86" s="271"/>
    </row>
    <row r="87" ht="15" customHeight="1">
      <c r="B87" s="280"/>
      <c r="C87" s="257" t="s">
        <v>414</v>
      </c>
      <c r="D87" s="257"/>
      <c r="E87" s="257"/>
      <c r="F87" s="279" t="s">
        <v>401</v>
      </c>
      <c r="G87" s="278"/>
      <c r="H87" s="257" t="s">
        <v>415</v>
      </c>
      <c r="I87" s="257" t="s">
        <v>397</v>
      </c>
      <c r="J87" s="257">
        <v>50</v>
      </c>
      <c r="K87" s="271"/>
    </row>
    <row r="88" ht="15" customHeight="1">
      <c r="B88" s="280"/>
      <c r="C88" s="257" t="s">
        <v>416</v>
      </c>
      <c r="D88" s="257"/>
      <c r="E88" s="257"/>
      <c r="F88" s="279" t="s">
        <v>401</v>
      </c>
      <c r="G88" s="278"/>
      <c r="H88" s="257" t="s">
        <v>417</v>
      </c>
      <c r="I88" s="257" t="s">
        <v>397</v>
      </c>
      <c r="J88" s="257">
        <v>20</v>
      </c>
      <c r="K88" s="271"/>
    </row>
    <row r="89" ht="15" customHeight="1">
      <c r="B89" s="280"/>
      <c r="C89" s="257" t="s">
        <v>418</v>
      </c>
      <c r="D89" s="257"/>
      <c r="E89" s="257"/>
      <c r="F89" s="279" t="s">
        <v>401</v>
      </c>
      <c r="G89" s="278"/>
      <c r="H89" s="257" t="s">
        <v>419</v>
      </c>
      <c r="I89" s="257" t="s">
        <v>397</v>
      </c>
      <c r="J89" s="257">
        <v>20</v>
      </c>
      <c r="K89" s="271"/>
    </row>
    <row r="90" ht="15" customHeight="1">
      <c r="B90" s="280"/>
      <c r="C90" s="257" t="s">
        <v>420</v>
      </c>
      <c r="D90" s="257"/>
      <c r="E90" s="257"/>
      <c r="F90" s="279" t="s">
        <v>401</v>
      </c>
      <c r="G90" s="278"/>
      <c r="H90" s="257" t="s">
        <v>421</v>
      </c>
      <c r="I90" s="257" t="s">
        <v>397</v>
      </c>
      <c r="J90" s="257">
        <v>50</v>
      </c>
      <c r="K90" s="271"/>
    </row>
    <row r="91" ht="15" customHeight="1">
      <c r="B91" s="280"/>
      <c r="C91" s="257" t="s">
        <v>422</v>
      </c>
      <c r="D91" s="257"/>
      <c r="E91" s="257"/>
      <c r="F91" s="279" t="s">
        <v>401</v>
      </c>
      <c r="G91" s="278"/>
      <c r="H91" s="257" t="s">
        <v>422</v>
      </c>
      <c r="I91" s="257" t="s">
        <v>397</v>
      </c>
      <c r="J91" s="257">
        <v>50</v>
      </c>
      <c r="K91" s="271"/>
    </row>
    <row r="92" ht="15" customHeight="1">
      <c r="B92" s="280"/>
      <c r="C92" s="257" t="s">
        <v>423</v>
      </c>
      <c r="D92" s="257"/>
      <c r="E92" s="257"/>
      <c r="F92" s="279" t="s">
        <v>401</v>
      </c>
      <c r="G92" s="278"/>
      <c r="H92" s="257" t="s">
        <v>424</v>
      </c>
      <c r="I92" s="257" t="s">
        <v>397</v>
      </c>
      <c r="J92" s="257">
        <v>255</v>
      </c>
      <c r="K92" s="271"/>
    </row>
    <row r="93" ht="15" customHeight="1">
      <c r="B93" s="280"/>
      <c r="C93" s="257" t="s">
        <v>425</v>
      </c>
      <c r="D93" s="257"/>
      <c r="E93" s="257"/>
      <c r="F93" s="279" t="s">
        <v>395</v>
      </c>
      <c r="G93" s="278"/>
      <c r="H93" s="257" t="s">
        <v>426</v>
      </c>
      <c r="I93" s="257" t="s">
        <v>427</v>
      </c>
      <c r="J93" s="257"/>
      <c r="K93" s="271"/>
    </row>
    <row r="94" ht="15" customHeight="1">
      <c r="B94" s="280"/>
      <c r="C94" s="257" t="s">
        <v>428</v>
      </c>
      <c r="D94" s="257"/>
      <c r="E94" s="257"/>
      <c r="F94" s="279" t="s">
        <v>395</v>
      </c>
      <c r="G94" s="278"/>
      <c r="H94" s="257" t="s">
        <v>429</v>
      </c>
      <c r="I94" s="257" t="s">
        <v>430</v>
      </c>
      <c r="J94" s="257"/>
      <c r="K94" s="271"/>
    </row>
    <row r="95" ht="15" customHeight="1">
      <c r="B95" s="280"/>
      <c r="C95" s="257" t="s">
        <v>431</v>
      </c>
      <c r="D95" s="257"/>
      <c r="E95" s="257"/>
      <c r="F95" s="279" t="s">
        <v>395</v>
      </c>
      <c r="G95" s="278"/>
      <c r="H95" s="257" t="s">
        <v>431</v>
      </c>
      <c r="I95" s="257" t="s">
        <v>430</v>
      </c>
      <c r="J95" s="257"/>
      <c r="K95" s="271"/>
    </row>
    <row r="96" ht="15" customHeight="1">
      <c r="B96" s="280"/>
      <c r="C96" s="257" t="s">
        <v>45</v>
      </c>
      <c r="D96" s="257"/>
      <c r="E96" s="257"/>
      <c r="F96" s="279" t="s">
        <v>395</v>
      </c>
      <c r="G96" s="278"/>
      <c r="H96" s="257" t="s">
        <v>432</v>
      </c>
      <c r="I96" s="257" t="s">
        <v>430</v>
      </c>
      <c r="J96" s="257"/>
      <c r="K96" s="271"/>
    </row>
    <row r="97" ht="15" customHeight="1">
      <c r="B97" s="280"/>
      <c r="C97" s="257" t="s">
        <v>55</v>
      </c>
      <c r="D97" s="257"/>
      <c r="E97" s="257"/>
      <c r="F97" s="279" t="s">
        <v>395</v>
      </c>
      <c r="G97" s="278"/>
      <c r="H97" s="257" t="s">
        <v>433</v>
      </c>
      <c r="I97" s="257" t="s">
        <v>430</v>
      </c>
      <c r="J97" s="257"/>
      <c r="K97" s="271"/>
    </row>
    <row r="98" ht="15" customHeight="1">
      <c r="B98" s="283"/>
      <c r="C98" s="284"/>
      <c r="D98" s="284"/>
      <c r="E98" s="284"/>
      <c r="F98" s="284"/>
      <c r="G98" s="284"/>
      <c r="H98" s="284"/>
      <c r="I98" s="284"/>
      <c r="J98" s="284"/>
      <c r="K98" s="285"/>
    </row>
    <row r="99" ht="18.7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6"/>
    </row>
    <row r="100" ht="18.75" customHeight="1">
      <c r="B100" s="265"/>
      <c r="C100" s="265"/>
      <c r="D100" s="265"/>
      <c r="E100" s="265"/>
      <c r="F100" s="265"/>
      <c r="G100" s="265"/>
      <c r="H100" s="265"/>
      <c r="I100" s="265"/>
      <c r="J100" s="265"/>
      <c r="K100" s="265"/>
    </row>
    <row r="101" ht="7.5" customHeight="1">
      <c r="B101" s="266"/>
      <c r="C101" s="267"/>
      <c r="D101" s="267"/>
      <c r="E101" s="267"/>
      <c r="F101" s="267"/>
      <c r="G101" s="267"/>
      <c r="H101" s="267"/>
      <c r="I101" s="267"/>
      <c r="J101" s="267"/>
      <c r="K101" s="268"/>
    </row>
    <row r="102" ht="45" customHeight="1">
      <c r="B102" s="269"/>
      <c r="C102" s="270" t="s">
        <v>434</v>
      </c>
      <c r="D102" s="270"/>
      <c r="E102" s="270"/>
      <c r="F102" s="270"/>
      <c r="G102" s="270"/>
      <c r="H102" s="270"/>
      <c r="I102" s="270"/>
      <c r="J102" s="270"/>
      <c r="K102" s="271"/>
    </row>
    <row r="103" ht="17.25" customHeight="1">
      <c r="B103" s="269"/>
      <c r="C103" s="272" t="s">
        <v>389</v>
      </c>
      <c r="D103" s="272"/>
      <c r="E103" s="272"/>
      <c r="F103" s="272" t="s">
        <v>390</v>
      </c>
      <c r="G103" s="273"/>
      <c r="H103" s="272" t="s">
        <v>61</v>
      </c>
      <c r="I103" s="272" t="s">
        <v>64</v>
      </c>
      <c r="J103" s="272" t="s">
        <v>391</v>
      </c>
      <c r="K103" s="271"/>
    </row>
    <row r="104" ht="17.25" customHeight="1">
      <c r="B104" s="269"/>
      <c r="C104" s="274" t="s">
        <v>392</v>
      </c>
      <c r="D104" s="274"/>
      <c r="E104" s="274"/>
      <c r="F104" s="275" t="s">
        <v>393</v>
      </c>
      <c r="G104" s="276"/>
      <c r="H104" s="274"/>
      <c r="I104" s="274"/>
      <c r="J104" s="274" t="s">
        <v>394</v>
      </c>
      <c r="K104" s="271"/>
    </row>
    <row r="105" ht="5.25" customHeight="1">
      <c r="B105" s="269"/>
      <c r="C105" s="272"/>
      <c r="D105" s="272"/>
      <c r="E105" s="272"/>
      <c r="F105" s="272"/>
      <c r="G105" s="288"/>
      <c r="H105" s="272"/>
      <c r="I105" s="272"/>
      <c r="J105" s="272"/>
      <c r="K105" s="271"/>
    </row>
    <row r="106" ht="15" customHeight="1">
      <c r="B106" s="269"/>
      <c r="C106" s="257" t="s">
        <v>60</v>
      </c>
      <c r="D106" s="277"/>
      <c r="E106" s="277"/>
      <c r="F106" s="279" t="s">
        <v>395</v>
      </c>
      <c r="G106" s="288"/>
      <c r="H106" s="257" t="s">
        <v>435</v>
      </c>
      <c r="I106" s="257" t="s">
        <v>397</v>
      </c>
      <c r="J106" s="257">
        <v>20</v>
      </c>
      <c r="K106" s="271"/>
    </row>
    <row r="107" ht="15" customHeight="1">
      <c r="B107" s="269"/>
      <c r="C107" s="257" t="s">
        <v>398</v>
      </c>
      <c r="D107" s="257"/>
      <c r="E107" s="257"/>
      <c r="F107" s="279" t="s">
        <v>395</v>
      </c>
      <c r="G107" s="257"/>
      <c r="H107" s="257" t="s">
        <v>435</v>
      </c>
      <c r="I107" s="257" t="s">
        <v>397</v>
      </c>
      <c r="J107" s="257">
        <v>120</v>
      </c>
      <c r="K107" s="271"/>
    </row>
    <row r="108" ht="15" customHeight="1">
      <c r="B108" s="280"/>
      <c r="C108" s="257" t="s">
        <v>400</v>
      </c>
      <c r="D108" s="257"/>
      <c r="E108" s="257"/>
      <c r="F108" s="279" t="s">
        <v>401</v>
      </c>
      <c r="G108" s="257"/>
      <c r="H108" s="257" t="s">
        <v>435</v>
      </c>
      <c r="I108" s="257" t="s">
        <v>397</v>
      </c>
      <c r="J108" s="257">
        <v>50</v>
      </c>
      <c r="K108" s="271"/>
    </row>
    <row r="109" ht="15" customHeight="1">
      <c r="B109" s="280"/>
      <c r="C109" s="257" t="s">
        <v>403</v>
      </c>
      <c r="D109" s="257"/>
      <c r="E109" s="257"/>
      <c r="F109" s="279" t="s">
        <v>395</v>
      </c>
      <c r="G109" s="257"/>
      <c r="H109" s="257" t="s">
        <v>435</v>
      </c>
      <c r="I109" s="257" t="s">
        <v>405</v>
      </c>
      <c r="J109" s="257"/>
      <c r="K109" s="271"/>
    </row>
    <row r="110" ht="15" customHeight="1">
      <c r="B110" s="280"/>
      <c r="C110" s="257" t="s">
        <v>414</v>
      </c>
      <c r="D110" s="257"/>
      <c r="E110" s="257"/>
      <c r="F110" s="279" t="s">
        <v>401</v>
      </c>
      <c r="G110" s="257"/>
      <c r="H110" s="257" t="s">
        <v>435</v>
      </c>
      <c r="I110" s="257" t="s">
        <v>397</v>
      </c>
      <c r="J110" s="257">
        <v>50</v>
      </c>
      <c r="K110" s="271"/>
    </row>
    <row r="111" ht="15" customHeight="1">
      <c r="B111" s="280"/>
      <c r="C111" s="257" t="s">
        <v>422</v>
      </c>
      <c r="D111" s="257"/>
      <c r="E111" s="257"/>
      <c r="F111" s="279" t="s">
        <v>401</v>
      </c>
      <c r="G111" s="257"/>
      <c r="H111" s="257" t="s">
        <v>435</v>
      </c>
      <c r="I111" s="257" t="s">
        <v>397</v>
      </c>
      <c r="J111" s="257">
        <v>50</v>
      </c>
      <c r="K111" s="271"/>
    </row>
    <row r="112" ht="15" customHeight="1">
      <c r="B112" s="280"/>
      <c r="C112" s="257" t="s">
        <v>420</v>
      </c>
      <c r="D112" s="257"/>
      <c r="E112" s="257"/>
      <c r="F112" s="279" t="s">
        <v>401</v>
      </c>
      <c r="G112" s="257"/>
      <c r="H112" s="257" t="s">
        <v>435</v>
      </c>
      <c r="I112" s="257" t="s">
        <v>397</v>
      </c>
      <c r="J112" s="257">
        <v>50</v>
      </c>
      <c r="K112" s="271"/>
    </row>
    <row r="113" ht="15" customHeight="1">
      <c r="B113" s="280"/>
      <c r="C113" s="257" t="s">
        <v>60</v>
      </c>
      <c r="D113" s="257"/>
      <c r="E113" s="257"/>
      <c r="F113" s="279" t="s">
        <v>395</v>
      </c>
      <c r="G113" s="257"/>
      <c r="H113" s="257" t="s">
        <v>436</v>
      </c>
      <c r="I113" s="257" t="s">
        <v>397</v>
      </c>
      <c r="J113" s="257">
        <v>20</v>
      </c>
      <c r="K113" s="271"/>
    </row>
    <row r="114" ht="15" customHeight="1">
      <c r="B114" s="280"/>
      <c r="C114" s="257" t="s">
        <v>437</v>
      </c>
      <c r="D114" s="257"/>
      <c r="E114" s="257"/>
      <c r="F114" s="279" t="s">
        <v>395</v>
      </c>
      <c r="G114" s="257"/>
      <c r="H114" s="257" t="s">
        <v>438</v>
      </c>
      <c r="I114" s="257" t="s">
        <v>397</v>
      </c>
      <c r="J114" s="257">
        <v>120</v>
      </c>
      <c r="K114" s="271"/>
    </row>
    <row r="115" ht="15" customHeight="1">
      <c r="B115" s="280"/>
      <c r="C115" s="257" t="s">
        <v>45</v>
      </c>
      <c r="D115" s="257"/>
      <c r="E115" s="257"/>
      <c r="F115" s="279" t="s">
        <v>395</v>
      </c>
      <c r="G115" s="257"/>
      <c r="H115" s="257" t="s">
        <v>439</v>
      </c>
      <c r="I115" s="257" t="s">
        <v>430</v>
      </c>
      <c r="J115" s="257"/>
      <c r="K115" s="271"/>
    </row>
    <row r="116" ht="15" customHeight="1">
      <c r="B116" s="280"/>
      <c r="C116" s="257" t="s">
        <v>55</v>
      </c>
      <c r="D116" s="257"/>
      <c r="E116" s="257"/>
      <c r="F116" s="279" t="s">
        <v>395</v>
      </c>
      <c r="G116" s="257"/>
      <c r="H116" s="257" t="s">
        <v>440</v>
      </c>
      <c r="I116" s="257" t="s">
        <v>430</v>
      </c>
      <c r="J116" s="257"/>
      <c r="K116" s="271"/>
    </row>
    <row r="117" ht="15" customHeight="1">
      <c r="B117" s="280"/>
      <c r="C117" s="257" t="s">
        <v>64</v>
      </c>
      <c r="D117" s="257"/>
      <c r="E117" s="257"/>
      <c r="F117" s="279" t="s">
        <v>395</v>
      </c>
      <c r="G117" s="257"/>
      <c r="H117" s="257" t="s">
        <v>441</v>
      </c>
      <c r="I117" s="257" t="s">
        <v>442</v>
      </c>
      <c r="J117" s="257"/>
      <c r="K117" s="271"/>
    </row>
    <row r="118" ht="15" customHeight="1">
      <c r="B118" s="283"/>
      <c r="C118" s="289"/>
      <c r="D118" s="289"/>
      <c r="E118" s="289"/>
      <c r="F118" s="289"/>
      <c r="G118" s="289"/>
      <c r="H118" s="289"/>
      <c r="I118" s="289"/>
      <c r="J118" s="289"/>
      <c r="K118" s="285"/>
    </row>
    <row r="119" ht="18.75" customHeight="1">
      <c r="B119" s="290"/>
      <c r="C119" s="254"/>
      <c r="D119" s="254"/>
      <c r="E119" s="254"/>
      <c r="F119" s="291"/>
      <c r="G119" s="254"/>
      <c r="H119" s="254"/>
      <c r="I119" s="254"/>
      <c r="J119" s="254"/>
      <c r="K119" s="290"/>
    </row>
    <row r="120" ht="18.75" customHeight="1"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</row>
    <row r="121" ht="7.5" customHeight="1">
      <c r="B121" s="292"/>
      <c r="C121" s="293"/>
      <c r="D121" s="293"/>
      <c r="E121" s="293"/>
      <c r="F121" s="293"/>
      <c r="G121" s="293"/>
      <c r="H121" s="293"/>
      <c r="I121" s="293"/>
      <c r="J121" s="293"/>
      <c r="K121" s="294"/>
    </row>
    <row r="122" ht="45" customHeight="1">
      <c r="B122" s="295"/>
      <c r="C122" s="248" t="s">
        <v>443</v>
      </c>
      <c r="D122" s="248"/>
      <c r="E122" s="248"/>
      <c r="F122" s="248"/>
      <c r="G122" s="248"/>
      <c r="H122" s="248"/>
      <c r="I122" s="248"/>
      <c r="J122" s="248"/>
      <c r="K122" s="296"/>
    </row>
    <row r="123" ht="17.25" customHeight="1">
      <c r="B123" s="297"/>
      <c r="C123" s="272" t="s">
        <v>389</v>
      </c>
      <c r="D123" s="272"/>
      <c r="E123" s="272"/>
      <c r="F123" s="272" t="s">
        <v>390</v>
      </c>
      <c r="G123" s="273"/>
      <c r="H123" s="272" t="s">
        <v>61</v>
      </c>
      <c r="I123" s="272" t="s">
        <v>64</v>
      </c>
      <c r="J123" s="272" t="s">
        <v>391</v>
      </c>
      <c r="K123" s="298"/>
    </row>
    <row r="124" ht="17.25" customHeight="1">
      <c r="B124" s="297"/>
      <c r="C124" s="274" t="s">
        <v>392</v>
      </c>
      <c r="D124" s="274"/>
      <c r="E124" s="274"/>
      <c r="F124" s="275" t="s">
        <v>393</v>
      </c>
      <c r="G124" s="276"/>
      <c r="H124" s="274"/>
      <c r="I124" s="274"/>
      <c r="J124" s="274" t="s">
        <v>394</v>
      </c>
      <c r="K124" s="298"/>
    </row>
    <row r="125" ht="5.25" customHeight="1">
      <c r="B125" s="299"/>
      <c r="C125" s="277"/>
      <c r="D125" s="277"/>
      <c r="E125" s="277"/>
      <c r="F125" s="277"/>
      <c r="G125" s="257"/>
      <c r="H125" s="277"/>
      <c r="I125" s="277"/>
      <c r="J125" s="277"/>
      <c r="K125" s="300"/>
    </row>
    <row r="126" ht="15" customHeight="1">
      <c r="B126" s="299"/>
      <c r="C126" s="257" t="s">
        <v>398</v>
      </c>
      <c r="D126" s="277"/>
      <c r="E126" s="277"/>
      <c r="F126" s="279" t="s">
        <v>395</v>
      </c>
      <c r="G126" s="257"/>
      <c r="H126" s="257" t="s">
        <v>435</v>
      </c>
      <c r="I126" s="257" t="s">
        <v>397</v>
      </c>
      <c r="J126" s="257">
        <v>120</v>
      </c>
      <c r="K126" s="301"/>
    </row>
    <row r="127" ht="15" customHeight="1">
      <c r="B127" s="299"/>
      <c r="C127" s="257" t="s">
        <v>444</v>
      </c>
      <c r="D127" s="257"/>
      <c r="E127" s="257"/>
      <c r="F127" s="279" t="s">
        <v>395</v>
      </c>
      <c r="G127" s="257"/>
      <c r="H127" s="257" t="s">
        <v>445</v>
      </c>
      <c r="I127" s="257" t="s">
        <v>397</v>
      </c>
      <c r="J127" s="257" t="s">
        <v>446</v>
      </c>
      <c r="K127" s="301"/>
    </row>
    <row r="128" ht="15" customHeight="1">
      <c r="B128" s="299"/>
      <c r="C128" s="257" t="s">
        <v>343</v>
      </c>
      <c r="D128" s="257"/>
      <c r="E128" s="257"/>
      <c r="F128" s="279" t="s">
        <v>395</v>
      </c>
      <c r="G128" s="257"/>
      <c r="H128" s="257" t="s">
        <v>447</v>
      </c>
      <c r="I128" s="257" t="s">
        <v>397</v>
      </c>
      <c r="J128" s="257" t="s">
        <v>446</v>
      </c>
      <c r="K128" s="301"/>
    </row>
    <row r="129" ht="15" customHeight="1">
      <c r="B129" s="299"/>
      <c r="C129" s="257" t="s">
        <v>406</v>
      </c>
      <c r="D129" s="257"/>
      <c r="E129" s="257"/>
      <c r="F129" s="279" t="s">
        <v>401</v>
      </c>
      <c r="G129" s="257"/>
      <c r="H129" s="257" t="s">
        <v>407</v>
      </c>
      <c r="I129" s="257" t="s">
        <v>397</v>
      </c>
      <c r="J129" s="257">
        <v>15</v>
      </c>
      <c r="K129" s="301"/>
    </row>
    <row r="130" ht="15" customHeight="1">
      <c r="B130" s="299"/>
      <c r="C130" s="281" t="s">
        <v>408</v>
      </c>
      <c r="D130" s="281"/>
      <c r="E130" s="281"/>
      <c r="F130" s="282" t="s">
        <v>401</v>
      </c>
      <c r="G130" s="281"/>
      <c r="H130" s="281" t="s">
        <v>409</v>
      </c>
      <c r="I130" s="281" t="s">
        <v>397</v>
      </c>
      <c r="J130" s="281">
        <v>15</v>
      </c>
      <c r="K130" s="301"/>
    </row>
    <row r="131" ht="15" customHeight="1">
      <c r="B131" s="299"/>
      <c r="C131" s="281" t="s">
        <v>410</v>
      </c>
      <c r="D131" s="281"/>
      <c r="E131" s="281"/>
      <c r="F131" s="282" t="s">
        <v>401</v>
      </c>
      <c r="G131" s="281"/>
      <c r="H131" s="281" t="s">
        <v>411</v>
      </c>
      <c r="I131" s="281" t="s">
        <v>397</v>
      </c>
      <c r="J131" s="281">
        <v>20</v>
      </c>
      <c r="K131" s="301"/>
    </row>
    <row r="132" ht="15" customHeight="1">
      <c r="B132" s="299"/>
      <c r="C132" s="281" t="s">
        <v>412</v>
      </c>
      <c r="D132" s="281"/>
      <c r="E132" s="281"/>
      <c r="F132" s="282" t="s">
        <v>401</v>
      </c>
      <c r="G132" s="281"/>
      <c r="H132" s="281" t="s">
        <v>413</v>
      </c>
      <c r="I132" s="281" t="s">
        <v>397</v>
      </c>
      <c r="J132" s="281">
        <v>20</v>
      </c>
      <c r="K132" s="301"/>
    </row>
    <row r="133" ht="15" customHeight="1">
      <c r="B133" s="299"/>
      <c r="C133" s="257" t="s">
        <v>400</v>
      </c>
      <c r="D133" s="257"/>
      <c r="E133" s="257"/>
      <c r="F133" s="279" t="s">
        <v>401</v>
      </c>
      <c r="G133" s="257"/>
      <c r="H133" s="257" t="s">
        <v>435</v>
      </c>
      <c r="I133" s="257" t="s">
        <v>397</v>
      </c>
      <c r="J133" s="257">
        <v>50</v>
      </c>
      <c r="K133" s="301"/>
    </row>
    <row r="134" ht="15" customHeight="1">
      <c r="B134" s="299"/>
      <c r="C134" s="257" t="s">
        <v>414</v>
      </c>
      <c r="D134" s="257"/>
      <c r="E134" s="257"/>
      <c r="F134" s="279" t="s">
        <v>401</v>
      </c>
      <c r="G134" s="257"/>
      <c r="H134" s="257" t="s">
        <v>435</v>
      </c>
      <c r="I134" s="257" t="s">
        <v>397</v>
      </c>
      <c r="J134" s="257">
        <v>50</v>
      </c>
      <c r="K134" s="301"/>
    </row>
    <row r="135" ht="15" customHeight="1">
      <c r="B135" s="299"/>
      <c r="C135" s="257" t="s">
        <v>420</v>
      </c>
      <c r="D135" s="257"/>
      <c r="E135" s="257"/>
      <c r="F135" s="279" t="s">
        <v>401</v>
      </c>
      <c r="G135" s="257"/>
      <c r="H135" s="257" t="s">
        <v>435</v>
      </c>
      <c r="I135" s="257" t="s">
        <v>397</v>
      </c>
      <c r="J135" s="257">
        <v>50</v>
      </c>
      <c r="K135" s="301"/>
    </row>
    <row r="136" ht="15" customHeight="1">
      <c r="B136" s="299"/>
      <c r="C136" s="257" t="s">
        <v>422</v>
      </c>
      <c r="D136" s="257"/>
      <c r="E136" s="257"/>
      <c r="F136" s="279" t="s">
        <v>401</v>
      </c>
      <c r="G136" s="257"/>
      <c r="H136" s="257" t="s">
        <v>435</v>
      </c>
      <c r="I136" s="257" t="s">
        <v>397</v>
      </c>
      <c r="J136" s="257">
        <v>50</v>
      </c>
      <c r="K136" s="301"/>
    </row>
    <row r="137" ht="15" customHeight="1">
      <c r="B137" s="299"/>
      <c r="C137" s="257" t="s">
        <v>423</v>
      </c>
      <c r="D137" s="257"/>
      <c r="E137" s="257"/>
      <c r="F137" s="279" t="s">
        <v>401</v>
      </c>
      <c r="G137" s="257"/>
      <c r="H137" s="257" t="s">
        <v>448</v>
      </c>
      <c r="I137" s="257" t="s">
        <v>397</v>
      </c>
      <c r="J137" s="257">
        <v>255</v>
      </c>
      <c r="K137" s="301"/>
    </row>
    <row r="138" ht="15" customHeight="1">
      <c r="B138" s="299"/>
      <c r="C138" s="257" t="s">
        <v>425</v>
      </c>
      <c r="D138" s="257"/>
      <c r="E138" s="257"/>
      <c r="F138" s="279" t="s">
        <v>395</v>
      </c>
      <c r="G138" s="257"/>
      <c r="H138" s="257" t="s">
        <v>449</v>
      </c>
      <c r="I138" s="257" t="s">
        <v>427</v>
      </c>
      <c r="J138" s="257"/>
      <c r="K138" s="301"/>
    </row>
    <row r="139" ht="15" customHeight="1">
      <c r="B139" s="299"/>
      <c r="C139" s="257" t="s">
        <v>428</v>
      </c>
      <c r="D139" s="257"/>
      <c r="E139" s="257"/>
      <c r="F139" s="279" t="s">
        <v>395</v>
      </c>
      <c r="G139" s="257"/>
      <c r="H139" s="257" t="s">
        <v>450</v>
      </c>
      <c r="I139" s="257" t="s">
        <v>430</v>
      </c>
      <c r="J139" s="257"/>
      <c r="K139" s="301"/>
    </row>
    <row r="140" ht="15" customHeight="1">
      <c r="B140" s="299"/>
      <c r="C140" s="257" t="s">
        <v>431</v>
      </c>
      <c r="D140" s="257"/>
      <c r="E140" s="257"/>
      <c r="F140" s="279" t="s">
        <v>395</v>
      </c>
      <c r="G140" s="257"/>
      <c r="H140" s="257" t="s">
        <v>431</v>
      </c>
      <c r="I140" s="257" t="s">
        <v>430</v>
      </c>
      <c r="J140" s="257"/>
      <c r="K140" s="301"/>
    </row>
    <row r="141" ht="15" customHeight="1">
      <c r="B141" s="299"/>
      <c r="C141" s="257" t="s">
        <v>45</v>
      </c>
      <c r="D141" s="257"/>
      <c r="E141" s="257"/>
      <c r="F141" s="279" t="s">
        <v>395</v>
      </c>
      <c r="G141" s="257"/>
      <c r="H141" s="257" t="s">
        <v>451</v>
      </c>
      <c r="I141" s="257" t="s">
        <v>430</v>
      </c>
      <c r="J141" s="257"/>
      <c r="K141" s="301"/>
    </row>
    <row r="142" ht="15" customHeight="1">
      <c r="B142" s="299"/>
      <c r="C142" s="257" t="s">
        <v>452</v>
      </c>
      <c r="D142" s="257"/>
      <c r="E142" s="257"/>
      <c r="F142" s="279" t="s">
        <v>395</v>
      </c>
      <c r="G142" s="257"/>
      <c r="H142" s="257" t="s">
        <v>453</v>
      </c>
      <c r="I142" s="257" t="s">
        <v>430</v>
      </c>
      <c r="J142" s="257"/>
      <c r="K142" s="301"/>
    </row>
    <row r="143" ht="15" customHeight="1">
      <c r="B143" s="302"/>
      <c r="C143" s="303"/>
      <c r="D143" s="303"/>
      <c r="E143" s="303"/>
      <c r="F143" s="303"/>
      <c r="G143" s="303"/>
      <c r="H143" s="303"/>
      <c r="I143" s="303"/>
      <c r="J143" s="303"/>
      <c r="K143" s="304"/>
    </row>
    <row r="144" ht="18.75" customHeight="1">
      <c r="B144" s="254"/>
      <c r="C144" s="254"/>
      <c r="D144" s="254"/>
      <c r="E144" s="254"/>
      <c r="F144" s="291"/>
      <c r="G144" s="254"/>
      <c r="H144" s="254"/>
      <c r="I144" s="254"/>
      <c r="J144" s="254"/>
      <c r="K144" s="254"/>
    </row>
    <row r="145" ht="18.75" customHeight="1">
      <c r="B145" s="265"/>
      <c r="C145" s="265"/>
      <c r="D145" s="265"/>
      <c r="E145" s="265"/>
      <c r="F145" s="265"/>
      <c r="G145" s="265"/>
      <c r="H145" s="265"/>
      <c r="I145" s="265"/>
      <c r="J145" s="265"/>
      <c r="K145" s="265"/>
    </row>
    <row r="146" ht="7.5" customHeight="1">
      <c r="B146" s="266"/>
      <c r="C146" s="267"/>
      <c r="D146" s="267"/>
      <c r="E146" s="267"/>
      <c r="F146" s="267"/>
      <c r="G146" s="267"/>
      <c r="H146" s="267"/>
      <c r="I146" s="267"/>
      <c r="J146" s="267"/>
      <c r="K146" s="268"/>
    </row>
    <row r="147" ht="45" customHeight="1">
      <c r="B147" s="269"/>
      <c r="C147" s="270" t="s">
        <v>454</v>
      </c>
      <c r="D147" s="270"/>
      <c r="E147" s="270"/>
      <c r="F147" s="270"/>
      <c r="G147" s="270"/>
      <c r="H147" s="270"/>
      <c r="I147" s="270"/>
      <c r="J147" s="270"/>
      <c r="K147" s="271"/>
    </row>
    <row r="148" ht="17.25" customHeight="1">
      <c r="B148" s="269"/>
      <c r="C148" s="272" t="s">
        <v>389</v>
      </c>
      <c r="D148" s="272"/>
      <c r="E148" s="272"/>
      <c r="F148" s="272" t="s">
        <v>390</v>
      </c>
      <c r="G148" s="273"/>
      <c r="H148" s="272" t="s">
        <v>61</v>
      </c>
      <c r="I148" s="272" t="s">
        <v>64</v>
      </c>
      <c r="J148" s="272" t="s">
        <v>391</v>
      </c>
      <c r="K148" s="271"/>
    </row>
    <row r="149" ht="17.25" customHeight="1">
      <c r="B149" s="269"/>
      <c r="C149" s="274" t="s">
        <v>392</v>
      </c>
      <c r="D149" s="274"/>
      <c r="E149" s="274"/>
      <c r="F149" s="275" t="s">
        <v>393</v>
      </c>
      <c r="G149" s="276"/>
      <c r="H149" s="274"/>
      <c r="I149" s="274"/>
      <c r="J149" s="274" t="s">
        <v>394</v>
      </c>
      <c r="K149" s="271"/>
    </row>
    <row r="150" ht="5.25" customHeight="1">
      <c r="B150" s="280"/>
      <c r="C150" s="277"/>
      <c r="D150" s="277"/>
      <c r="E150" s="277"/>
      <c r="F150" s="277"/>
      <c r="G150" s="278"/>
      <c r="H150" s="277"/>
      <c r="I150" s="277"/>
      <c r="J150" s="277"/>
      <c r="K150" s="301"/>
    </row>
    <row r="151" ht="15" customHeight="1">
      <c r="B151" s="280"/>
      <c r="C151" s="305" t="s">
        <v>398</v>
      </c>
      <c r="D151" s="257"/>
      <c r="E151" s="257"/>
      <c r="F151" s="306" t="s">
        <v>395</v>
      </c>
      <c r="G151" s="257"/>
      <c r="H151" s="305" t="s">
        <v>435</v>
      </c>
      <c r="I151" s="305" t="s">
        <v>397</v>
      </c>
      <c r="J151" s="305">
        <v>120</v>
      </c>
      <c r="K151" s="301"/>
    </row>
    <row r="152" ht="15" customHeight="1">
      <c r="B152" s="280"/>
      <c r="C152" s="305" t="s">
        <v>444</v>
      </c>
      <c r="D152" s="257"/>
      <c r="E152" s="257"/>
      <c r="F152" s="306" t="s">
        <v>395</v>
      </c>
      <c r="G152" s="257"/>
      <c r="H152" s="305" t="s">
        <v>455</v>
      </c>
      <c r="I152" s="305" t="s">
        <v>397</v>
      </c>
      <c r="J152" s="305" t="s">
        <v>446</v>
      </c>
      <c r="K152" s="301"/>
    </row>
    <row r="153" ht="15" customHeight="1">
      <c r="B153" s="280"/>
      <c r="C153" s="305" t="s">
        <v>343</v>
      </c>
      <c r="D153" s="257"/>
      <c r="E153" s="257"/>
      <c r="F153" s="306" t="s">
        <v>395</v>
      </c>
      <c r="G153" s="257"/>
      <c r="H153" s="305" t="s">
        <v>456</v>
      </c>
      <c r="I153" s="305" t="s">
        <v>397</v>
      </c>
      <c r="J153" s="305" t="s">
        <v>446</v>
      </c>
      <c r="K153" s="301"/>
    </row>
    <row r="154" ht="15" customHeight="1">
      <c r="B154" s="280"/>
      <c r="C154" s="305" t="s">
        <v>400</v>
      </c>
      <c r="D154" s="257"/>
      <c r="E154" s="257"/>
      <c r="F154" s="306" t="s">
        <v>401</v>
      </c>
      <c r="G154" s="257"/>
      <c r="H154" s="305" t="s">
        <v>435</v>
      </c>
      <c r="I154" s="305" t="s">
        <v>397</v>
      </c>
      <c r="J154" s="305">
        <v>50</v>
      </c>
      <c r="K154" s="301"/>
    </row>
    <row r="155" ht="15" customHeight="1">
      <c r="B155" s="280"/>
      <c r="C155" s="305" t="s">
        <v>403</v>
      </c>
      <c r="D155" s="257"/>
      <c r="E155" s="257"/>
      <c r="F155" s="306" t="s">
        <v>395</v>
      </c>
      <c r="G155" s="257"/>
      <c r="H155" s="305" t="s">
        <v>435</v>
      </c>
      <c r="I155" s="305" t="s">
        <v>405</v>
      </c>
      <c r="J155" s="305"/>
      <c r="K155" s="301"/>
    </row>
    <row r="156" ht="15" customHeight="1">
      <c r="B156" s="280"/>
      <c r="C156" s="305" t="s">
        <v>414</v>
      </c>
      <c r="D156" s="257"/>
      <c r="E156" s="257"/>
      <c r="F156" s="306" t="s">
        <v>401</v>
      </c>
      <c r="G156" s="257"/>
      <c r="H156" s="305" t="s">
        <v>435</v>
      </c>
      <c r="I156" s="305" t="s">
        <v>397</v>
      </c>
      <c r="J156" s="305">
        <v>50</v>
      </c>
      <c r="K156" s="301"/>
    </row>
    <row r="157" ht="15" customHeight="1">
      <c r="B157" s="280"/>
      <c r="C157" s="305" t="s">
        <v>422</v>
      </c>
      <c r="D157" s="257"/>
      <c r="E157" s="257"/>
      <c r="F157" s="306" t="s">
        <v>401</v>
      </c>
      <c r="G157" s="257"/>
      <c r="H157" s="305" t="s">
        <v>435</v>
      </c>
      <c r="I157" s="305" t="s">
        <v>397</v>
      </c>
      <c r="J157" s="305">
        <v>50</v>
      </c>
      <c r="K157" s="301"/>
    </row>
    <row r="158" ht="15" customHeight="1">
      <c r="B158" s="280"/>
      <c r="C158" s="305" t="s">
        <v>420</v>
      </c>
      <c r="D158" s="257"/>
      <c r="E158" s="257"/>
      <c r="F158" s="306" t="s">
        <v>401</v>
      </c>
      <c r="G158" s="257"/>
      <c r="H158" s="305" t="s">
        <v>435</v>
      </c>
      <c r="I158" s="305" t="s">
        <v>397</v>
      </c>
      <c r="J158" s="305">
        <v>50</v>
      </c>
      <c r="K158" s="301"/>
    </row>
    <row r="159" ht="15" customHeight="1">
      <c r="B159" s="280"/>
      <c r="C159" s="305" t="s">
        <v>96</v>
      </c>
      <c r="D159" s="257"/>
      <c r="E159" s="257"/>
      <c r="F159" s="306" t="s">
        <v>395</v>
      </c>
      <c r="G159" s="257"/>
      <c r="H159" s="305" t="s">
        <v>457</v>
      </c>
      <c r="I159" s="305" t="s">
        <v>397</v>
      </c>
      <c r="J159" s="305" t="s">
        <v>458</v>
      </c>
      <c r="K159" s="301"/>
    </row>
    <row r="160" ht="15" customHeight="1">
      <c r="B160" s="280"/>
      <c r="C160" s="305" t="s">
        <v>459</v>
      </c>
      <c r="D160" s="257"/>
      <c r="E160" s="257"/>
      <c r="F160" s="306" t="s">
        <v>395</v>
      </c>
      <c r="G160" s="257"/>
      <c r="H160" s="305" t="s">
        <v>460</v>
      </c>
      <c r="I160" s="305" t="s">
        <v>430</v>
      </c>
      <c r="J160" s="305"/>
      <c r="K160" s="301"/>
    </row>
    <row r="161" ht="15" customHeight="1">
      <c r="B161" s="307"/>
      <c r="C161" s="289"/>
      <c r="D161" s="289"/>
      <c r="E161" s="289"/>
      <c r="F161" s="289"/>
      <c r="G161" s="289"/>
      <c r="H161" s="289"/>
      <c r="I161" s="289"/>
      <c r="J161" s="289"/>
      <c r="K161" s="308"/>
    </row>
    <row r="162" ht="18.75" customHeight="1">
      <c r="B162" s="254"/>
      <c r="C162" s="257"/>
      <c r="D162" s="257"/>
      <c r="E162" s="257"/>
      <c r="F162" s="279"/>
      <c r="G162" s="257"/>
      <c r="H162" s="257"/>
      <c r="I162" s="257"/>
      <c r="J162" s="257"/>
      <c r="K162" s="254"/>
    </row>
    <row r="163" ht="18.75" customHeight="1">
      <c r="B163" s="265"/>
      <c r="C163" s="265"/>
      <c r="D163" s="265"/>
      <c r="E163" s="265"/>
      <c r="F163" s="265"/>
      <c r="G163" s="265"/>
      <c r="H163" s="265"/>
      <c r="I163" s="265"/>
      <c r="J163" s="265"/>
      <c r="K163" s="265"/>
    </row>
    <row r="164" ht="7.5" customHeight="1">
      <c r="B164" s="244"/>
      <c r="C164" s="245"/>
      <c r="D164" s="245"/>
      <c r="E164" s="245"/>
      <c r="F164" s="245"/>
      <c r="G164" s="245"/>
      <c r="H164" s="245"/>
      <c r="I164" s="245"/>
      <c r="J164" s="245"/>
      <c r="K164" s="246"/>
    </row>
    <row r="165" ht="45" customHeight="1">
      <c r="B165" s="247"/>
      <c r="C165" s="248" t="s">
        <v>461</v>
      </c>
      <c r="D165" s="248"/>
      <c r="E165" s="248"/>
      <c r="F165" s="248"/>
      <c r="G165" s="248"/>
      <c r="H165" s="248"/>
      <c r="I165" s="248"/>
      <c r="J165" s="248"/>
      <c r="K165" s="249"/>
    </row>
    <row r="166" ht="17.25" customHeight="1">
      <c r="B166" s="247"/>
      <c r="C166" s="272" t="s">
        <v>389</v>
      </c>
      <c r="D166" s="272"/>
      <c r="E166" s="272"/>
      <c r="F166" s="272" t="s">
        <v>390</v>
      </c>
      <c r="G166" s="309"/>
      <c r="H166" s="310" t="s">
        <v>61</v>
      </c>
      <c r="I166" s="310" t="s">
        <v>64</v>
      </c>
      <c r="J166" s="272" t="s">
        <v>391</v>
      </c>
      <c r="K166" s="249"/>
    </row>
    <row r="167" ht="17.25" customHeight="1">
      <c r="B167" s="250"/>
      <c r="C167" s="274" t="s">
        <v>392</v>
      </c>
      <c r="D167" s="274"/>
      <c r="E167" s="274"/>
      <c r="F167" s="275" t="s">
        <v>393</v>
      </c>
      <c r="G167" s="311"/>
      <c r="H167" s="312"/>
      <c r="I167" s="312"/>
      <c r="J167" s="274" t="s">
        <v>394</v>
      </c>
      <c r="K167" s="252"/>
    </row>
    <row r="168" ht="5.25" customHeight="1">
      <c r="B168" s="280"/>
      <c r="C168" s="277"/>
      <c r="D168" s="277"/>
      <c r="E168" s="277"/>
      <c r="F168" s="277"/>
      <c r="G168" s="278"/>
      <c r="H168" s="277"/>
      <c r="I168" s="277"/>
      <c r="J168" s="277"/>
      <c r="K168" s="301"/>
    </row>
    <row r="169" ht="15" customHeight="1">
      <c r="B169" s="280"/>
      <c r="C169" s="257" t="s">
        <v>398</v>
      </c>
      <c r="D169" s="257"/>
      <c r="E169" s="257"/>
      <c r="F169" s="279" t="s">
        <v>395</v>
      </c>
      <c r="G169" s="257"/>
      <c r="H169" s="257" t="s">
        <v>435</v>
      </c>
      <c r="I169" s="257" t="s">
        <v>397</v>
      </c>
      <c r="J169" s="257">
        <v>120</v>
      </c>
      <c r="K169" s="301"/>
    </row>
    <row r="170" ht="15" customHeight="1">
      <c r="B170" s="280"/>
      <c r="C170" s="257" t="s">
        <v>444</v>
      </c>
      <c r="D170" s="257"/>
      <c r="E170" s="257"/>
      <c r="F170" s="279" t="s">
        <v>395</v>
      </c>
      <c r="G170" s="257"/>
      <c r="H170" s="257" t="s">
        <v>445</v>
      </c>
      <c r="I170" s="257" t="s">
        <v>397</v>
      </c>
      <c r="J170" s="257" t="s">
        <v>446</v>
      </c>
      <c r="K170" s="301"/>
    </row>
    <row r="171" ht="15" customHeight="1">
      <c r="B171" s="280"/>
      <c r="C171" s="257" t="s">
        <v>343</v>
      </c>
      <c r="D171" s="257"/>
      <c r="E171" s="257"/>
      <c r="F171" s="279" t="s">
        <v>395</v>
      </c>
      <c r="G171" s="257"/>
      <c r="H171" s="257" t="s">
        <v>462</v>
      </c>
      <c r="I171" s="257" t="s">
        <v>397</v>
      </c>
      <c r="J171" s="257" t="s">
        <v>446</v>
      </c>
      <c r="K171" s="301"/>
    </row>
    <row r="172" ht="15" customHeight="1">
      <c r="B172" s="280"/>
      <c r="C172" s="257" t="s">
        <v>400</v>
      </c>
      <c r="D172" s="257"/>
      <c r="E172" s="257"/>
      <c r="F172" s="279" t="s">
        <v>401</v>
      </c>
      <c r="G172" s="257"/>
      <c r="H172" s="257" t="s">
        <v>462</v>
      </c>
      <c r="I172" s="257" t="s">
        <v>397</v>
      </c>
      <c r="J172" s="257">
        <v>50</v>
      </c>
      <c r="K172" s="301"/>
    </row>
    <row r="173" ht="15" customHeight="1">
      <c r="B173" s="280"/>
      <c r="C173" s="257" t="s">
        <v>403</v>
      </c>
      <c r="D173" s="257"/>
      <c r="E173" s="257"/>
      <c r="F173" s="279" t="s">
        <v>395</v>
      </c>
      <c r="G173" s="257"/>
      <c r="H173" s="257" t="s">
        <v>462</v>
      </c>
      <c r="I173" s="257" t="s">
        <v>405</v>
      </c>
      <c r="J173" s="257"/>
      <c r="K173" s="301"/>
    </row>
    <row r="174" ht="15" customHeight="1">
      <c r="B174" s="280"/>
      <c r="C174" s="257" t="s">
        <v>414</v>
      </c>
      <c r="D174" s="257"/>
      <c r="E174" s="257"/>
      <c r="F174" s="279" t="s">
        <v>401</v>
      </c>
      <c r="G174" s="257"/>
      <c r="H174" s="257" t="s">
        <v>462</v>
      </c>
      <c r="I174" s="257" t="s">
        <v>397</v>
      </c>
      <c r="J174" s="257">
        <v>50</v>
      </c>
      <c r="K174" s="301"/>
    </row>
    <row r="175" ht="15" customHeight="1">
      <c r="B175" s="280"/>
      <c r="C175" s="257" t="s">
        <v>422</v>
      </c>
      <c r="D175" s="257"/>
      <c r="E175" s="257"/>
      <c r="F175" s="279" t="s">
        <v>401</v>
      </c>
      <c r="G175" s="257"/>
      <c r="H175" s="257" t="s">
        <v>462</v>
      </c>
      <c r="I175" s="257" t="s">
        <v>397</v>
      </c>
      <c r="J175" s="257">
        <v>50</v>
      </c>
      <c r="K175" s="301"/>
    </row>
    <row r="176" ht="15" customHeight="1">
      <c r="B176" s="280"/>
      <c r="C176" s="257" t="s">
        <v>420</v>
      </c>
      <c r="D176" s="257"/>
      <c r="E176" s="257"/>
      <c r="F176" s="279" t="s">
        <v>401</v>
      </c>
      <c r="G176" s="257"/>
      <c r="H176" s="257" t="s">
        <v>462</v>
      </c>
      <c r="I176" s="257" t="s">
        <v>397</v>
      </c>
      <c r="J176" s="257">
        <v>50</v>
      </c>
      <c r="K176" s="301"/>
    </row>
    <row r="177" ht="15" customHeight="1">
      <c r="B177" s="280"/>
      <c r="C177" s="257" t="s">
        <v>107</v>
      </c>
      <c r="D177" s="257"/>
      <c r="E177" s="257"/>
      <c r="F177" s="279" t="s">
        <v>395</v>
      </c>
      <c r="G177" s="257"/>
      <c r="H177" s="257" t="s">
        <v>463</v>
      </c>
      <c r="I177" s="257" t="s">
        <v>464</v>
      </c>
      <c r="J177" s="257"/>
      <c r="K177" s="301"/>
    </row>
    <row r="178" ht="15" customHeight="1">
      <c r="B178" s="280"/>
      <c r="C178" s="257" t="s">
        <v>64</v>
      </c>
      <c r="D178" s="257"/>
      <c r="E178" s="257"/>
      <c r="F178" s="279" t="s">
        <v>395</v>
      </c>
      <c r="G178" s="257"/>
      <c r="H178" s="257" t="s">
        <v>465</v>
      </c>
      <c r="I178" s="257" t="s">
        <v>466</v>
      </c>
      <c r="J178" s="257">
        <v>1</v>
      </c>
      <c r="K178" s="301"/>
    </row>
    <row r="179" ht="15" customHeight="1">
      <c r="B179" s="280"/>
      <c r="C179" s="257" t="s">
        <v>60</v>
      </c>
      <c r="D179" s="257"/>
      <c r="E179" s="257"/>
      <c r="F179" s="279" t="s">
        <v>395</v>
      </c>
      <c r="G179" s="257"/>
      <c r="H179" s="257" t="s">
        <v>467</v>
      </c>
      <c r="I179" s="257" t="s">
        <v>397</v>
      </c>
      <c r="J179" s="257">
        <v>20</v>
      </c>
      <c r="K179" s="301"/>
    </row>
    <row r="180" ht="15" customHeight="1">
      <c r="B180" s="280"/>
      <c r="C180" s="257" t="s">
        <v>61</v>
      </c>
      <c r="D180" s="257"/>
      <c r="E180" s="257"/>
      <c r="F180" s="279" t="s">
        <v>395</v>
      </c>
      <c r="G180" s="257"/>
      <c r="H180" s="257" t="s">
        <v>468</v>
      </c>
      <c r="I180" s="257" t="s">
        <v>397</v>
      </c>
      <c r="J180" s="257">
        <v>255</v>
      </c>
      <c r="K180" s="301"/>
    </row>
    <row r="181" ht="15" customHeight="1">
      <c r="B181" s="280"/>
      <c r="C181" s="257" t="s">
        <v>108</v>
      </c>
      <c r="D181" s="257"/>
      <c r="E181" s="257"/>
      <c r="F181" s="279" t="s">
        <v>395</v>
      </c>
      <c r="G181" s="257"/>
      <c r="H181" s="257" t="s">
        <v>359</v>
      </c>
      <c r="I181" s="257" t="s">
        <v>397</v>
      </c>
      <c r="J181" s="257">
        <v>10</v>
      </c>
      <c r="K181" s="301"/>
    </row>
    <row r="182" ht="15" customHeight="1">
      <c r="B182" s="280"/>
      <c r="C182" s="257" t="s">
        <v>109</v>
      </c>
      <c r="D182" s="257"/>
      <c r="E182" s="257"/>
      <c r="F182" s="279" t="s">
        <v>395</v>
      </c>
      <c r="G182" s="257"/>
      <c r="H182" s="257" t="s">
        <v>469</v>
      </c>
      <c r="I182" s="257" t="s">
        <v>430</v>
      </c>
      <c r="J182" s="257"/>
      <c r="K182" s="301"/>
    </row>
    <row r="183" ht="15" customHeight="1">
      <c r="B183" s="280"/>
      <c r="C183" s="257" t="s">
        <v>470</v>
      </c>
      <c r="D183" s="257"/>
      <c r="E183" s="257"/>
      <c r="F183" s="279" t="s">
        <v>395</v>
      </c>
      <c r="G183" s="257"/>
      <c r="H183" s="257" t="s">
        <v>471</v>
      </c>
      <c r="I183" s="257" t="s">
        <v>430</v>
      </c>
      <c r="J183" s="257"/>
      <c r="K183" s="301"/>
    </row>
    <row r="184" ht="15" customHeight="1">
      <c r="B184" s="280"/>
      <c r="C184" s="257" t="s">
        <v>459</v>
      </c>
      <c r="D184" s="257"/>
      <c r="E184" s="257"/>
      <c r="F184" s="279" t="s">
        <v>395</v>
      </c>
      <c r="G184" s="257"/>
      <c r="H184" s="257" t="s">
        <v>472</v>
      </c>
      <c r="I184" s="257" t="s">
        <v>430</v>
      </c>
      <c r="J184" s="257"/>
      <c r="K184" s="301"/>
    </row>
    <row r="185" ht="15" customHeight="1">
      <c r="B185" s="280"/>
      <c r="C185" s="257" t="s">
        <v>111</v>
      </c>
      <c r="D185" s="257"/>
      <c r="E185" s="257"/>
      <c r="F185" s="279" t="s">
        <v>401</v>
      </c>
      <c r="G185" s="257"/>
      <c r="H185" s="257" t="s">
        <v>473</v>
      </c>
      <c r="I185" s="257" t="s">
        <v>397</v>
      </c>
      <c r="J185" s="257">
        <v>50</v>
      </c>
      <c r="K185" s="301"/>
    </row>
    <row r="186" ht="15" customHeight="1">
      <c r="B186" s="280"/>
      <c r="C186" s="257" t="s">
        <v>474</v>
      </c>
      <c r="D186" s="257"/>
      <c r="E186" s="257"/>
      <c r="F186" s="279" t="s">
        <v>401</v>
      </c>
      <c r="G186" s="257"/>
      <c r="H186" s="257" t="s">
        <v>475</v>
      </c>
      <c r="I186" s="257" t="s">
        <v>476</v>
      </c>
      <c r="J186" s="257"/>
      <c r="K186" s="301"/>
    </row>
    <row r="187" ht="15" customHeight="1">
      <c r="B187" s="280"/>
      <c r="C187" s="257" t="s">
        <v>477</v>
      </c>
      <c r="D187" s="257"/>
      <c r="E187" s="257"/>
      <c r="F187" s="279" t="s">
        <v>401</v>
      </c>
      <c r="G187" s="257"/>
      <c r="H187" s="257" t="s">
        <v>478</v>
      </c>
      <c r="I187" s="257" t="s">
        <v>476</v>
      </c>
      <c r="J187" s="257"/>
      <c r="K187" s="301"/>
    </row>
    <row r="188" ht="15" customHeight="1">
      <c r="B188" s="280"/>
      <c r="C188" s="257" t="s">
        <v>479</v>
      </c>
      <c r="D188" s="257"/>
      <c r="E188" s="257"/>
      <c r="F188" s="279" t="s">
        <v>401</v>
      </c>
      <c r="G188" s="257"/>
      <c r="H188" s="257" t="s">
        <v>480</v>
      </c>
      <c r="I188" s="257" t="s">
        <v>476</v>
      </c>
      <c r="J188" s="257"/>
      <c r="K188" s="301"/>
    </row>
    <row r="189" ht="15" customHeight="1">
      <c r="B189" s="280"/>
      <c r="C189" s="313" t="s">
        <v>481</v>
      </c>
      <c r="D189" s="257"/>
      <c r="E189" s="257"/>
      <c r="F189" s="279" t="s">
        <v>401</v>
      </c>
      <c r="G189" s="257"/>
      <c r="H189" s="257" t="s">
        <v>482</v>
      </c>
      <c r="I189" s="257" t="s">
        <v>483</v>
      </c>
      <c r="J189" s="314" t="s">
        <v>484</v>
      </c>
      <c r="K189" s="301"/>
    </row>
    <row r="190" ht="15" customHeight="1">
      <c r="B190" s="280"/>
      <c r="C190" s="264" t="s">
        <v>49</v>
      </c>
      <c r="D190" s="257"/>
      <c r="E190" s="257"/>
      <c r="F190" s="279" t="s">
        <v>395</v>
      </c>
      <c r="G190" s="257"/>
      <c r="H190" s="254" t="s">
        <v>485</v>
      </c>
      <c r="I190" s="257" t="s">
        <v>486</v>
      </c>
      <c r="J190" s="257"/>
      <c r="K190" s="301"/>
    </row>
    <row r="191" ht="15" customHeight="1">
      <c r="B191" s="280"/>
      <c r="C191" s="264" t="s">
        <v>487</v>
      </c>
      <c r="D191" s="257"/>
      <c r="E191" s="257"/>
      <c r="F191" s="279" t="s">
        <v>395</v>
      </c>
      <c r="G191" s="257"/>
      <c r="H191" s="257" t="s">
        <v>488</v>
      </c>
      <c r="I191" s="257" t="s">
        <v>430</v>
      </c>
      <c r="J191" s="257"/>
      <c r="K191" s="301"/>
    </row>
    <row r="192" ht="15" customHeight="1">
      <c r="B192" s="280"/>
      <c r="C192" s="264" t="s">
        <v>489</v>
      </c>
      <c r="D192" s="257"/>
      <c r="E192" s="257"/>
      <c r="F192" s="279" t="s">
        <v>395</v>
      </c>
      <c r="G192" s="257"/>
      <c r="H192" s="257" t="s">
        <v>490</v>
      </c>
      <c r="I192" s="257" t="s">
        <v>430</v>
      </c>
      <c r="J192" s="257"/>
      <c r="K192" s="301"/>
    </row>
    <row r="193" ht="15" customHeight="1">
      <c r="B193" s="280"/>
      <c r="C193" s="264" t="s">
        <v>491</v>
      </c>
      <c r="D193" s="257"/>
      <c r="E193" s="257"/>
      <c r="F193" s="279" t="s">
        <v>401</v>
      </c>
      <c r="G193" s="257"/>
      <c r="H193" s="257" t="s">
        <v>492</v>
      </c>
      <c r="I193" s="257" t="s">
        <v>430</v>
      </c>
      <c r="J193" s="257"/>
      <c r="K193" s="301"/>
    </row>
    <row r="194" ht="15" customHeight="1">
      <c r="B194" s="307"/>
      <c r="C194" s="315"/>
      <c r="D194" s="289"/>
      <c r="E194" s="289"/>
      <c r="F194" s="289"/>
      <c r="G194" s="289"/>
      <c r="H194" s="289"/>
      <c r="I194" s="289"/>
      <c r="J194" s="289"/>
      <c r="K194" s="308"/>
    </row>
    <row r="195" ht="18.75" customHeight="1">
      <c r="B195" s="254"/>
      <c r="C195" s="257"/>
      <c r="D195" s="257"/>
      <c r="E195" s="257"/>
      <c r="F195" s="279"/>
      <c r="G195" s="257"/>
      <c r="H195" s="257"/>
      <c r="I195" s="257"/>
      <c r="J195" s="257"/>
      <c r="K195" s="254"/>
    </row>
    <row r="196" ht="18.75" customHeight="1">
      <c r="B196" s="254"/>
      <c r="C196" s="257"/>
      <c r="D196" s="257"/>
      <c r="E196" s="257"/>
      <c r="F196" s="279"/>
      <c r="G196" s="257"/>
      <c r="H196" s="257"/>
      <c r="I196" s="257"/>
      <c r="J196" s="257"/>
      <c r="K196" s="254"/>
    </row>
    <row r="197" ht="18.75" customHeight="1">
      <c r="B197" s="265"/>
      <c r="C197" s="265"/>
      <c r="D197" s="265"/>
      <c r="E197" s="265"/>
      <c r="F197" s="265"/>
      <c r="G197" s="265"/>
      <c r="H197" s="265"/>
      <c r="I197" s="265"/>
      <c r="J197" s="265"/>
      <c r="K197" s="265"/>
    </row>
    <row r="198" ht="13.5">
      <c r="B198" s="244"/>
      <c r="C198" s="245"/>
      <c r="D198" s="245"/>
      <c r="E198" s="245"/>
      <c r="F198" s="245"/>
      <c r="G198" s="245"/>
      <c r="H198" s="245"/>
      <c r="I198" s="245"/>
      <c r="J198" s="245"/>
      <c r="K198" s="246"/>
    </row>
    <row r="199" ht="21">
      <c r="B199" s="247"/>
      <c r="C199" s="248" t="s">
        <v>493</v>
      </c>
      <c r="D199" s="248"/>
      <c r="E199" s="248"/>
      <c r="F199" s="248"/>
      <c r="G199" s="248"/>
      <c r="H199" s="248"/>
      <c r="I199" s="248"/>
      <c r="J199" s="248"/>
      <c r="K199" s="249"/>
    </row>
    <row r="200" ht="25.5" customHeight="1">
      <c r="B200" s="247"/>
      <c r="C200" s="316" t="s">
        <v>494</v>
      </c>
      <c r="D200" s="316"/>
      <c r="E200" s="316"/>
      <c r="F200" s="316" t="s">
        <v>495</v>
      </c>
      <c r="G200" s="317"/>
      <c r="H200" s="316" t="s">
        <v>496</v>
      </c>
      <c r="I200" s="316"/>
      <c r="J200" s="316"/>
      <c r="K200" s="249"/>
    </row>
    <row r="201" ht="5.25" customHeight="1">
      <c r="B201" s="280"/>
      <c r="C201" s="277"/>
      <c r="D201" s="277"/>
      <c r="E201" s="277"/>
      <c r="F201" s="277"/>
      <c r="G201" s="257"/>
      <c r="H201" s="277"/>
      <c r="I201" s="277"/>
      <c r="J201" s="277"/>
      <c r="K201" s="301"/>
    </row>
    <row r="202" ht="15" customHeight="1">
      <c r="B202" s="280"/>
      <c r="C202" s="257" t="s">
        <v>486</v>
      </c>
      <c r="D202" s="257"/>
      <c r="E202" s="257"/>
      <c r="F202" s="279" t="s">
        <v>50</v>
      </c>
      <c r="G202" s="257"/>
      <c r="H202" s="257" t="s">
        <v>497</v>
      </c>
      <c r="I202" s="257"/>
      <c r="J202" s="257"/>
      <c r="K202" s="301"/>
    </row>
    <row r="203" ht="15" customHeight="1">
      <c r="B203" s="280"/>
      <c r="C203" s="286"/>
      <c r="D203" s="257"/>
      <c r="E203" s="257"/>
      <c r="F203" s="279" t="s">
        <v>51</v>
      </c>
      <c r="G203" s="257"/>
      <c r="H203" s="257" t="s">
        <v>498</v>
      </c>
      <c r="I203" s="257"/>
      <c r="J203" s="257"/>
      <c r="K203" s="301"/>
    </row>
    <row r="204" ht="15" customHeight="1">
      <c r="B204" s="280"/>
      <c r="C204" s="286"/>
      <c r="D204" s="257"/>
      <c r="E204" s="257"/>
      <c r="F204" s="279" t="s">
        <v>54</v>
      </c>
      <c r="G204" s="257"/>
      <c r="H204" s="257" t="s">
        <v>499</v>
      </c>
      <c r="I204" s="257"/>
      <c r="J204" s="257"/>
      <c r="K204" s="301"/>
    </row>
    <row r="205" ht="15" customHeight="1">
      <c r="B205" s="280"/>
      <c r="C205" s="257"/>
      <c r="D205" s="257"/>
      <c r="E205" s="257"/>
      <c r="F205" s="279" t="s">
        <v>52</v>
      </c>
      <c r="G205" s="257"/>
      <c r="H205" s="257" t="s">
        <v>500</v>
      </c>
      <c r="I205" s="257"/>
      <c r="J205" s="257"/>
      <c r="K205" s="301"/>
    </row>
    <row r="206" ht="15" customHeight="1">
      <c r="B206" s="280"/>
      <c r="C206" s="257"/>
      <c r="D206" s="257"/>
      <c r="E206" s="257"/>
      <c r="F206" s="279" t="s">
        <v>53</v>
      </c>
      <c r="G206" s="257"/>
      <c r="H206" s="257" t="s">
        <v>501</v>
      </c>
      <c r="I206" s="257"/>
      <c r="J206" s="257"/>
      <c r="K206" s="301"/>
    </row>
    <row r="207" ht="15" customHeight="1">
      <c r="B207" s="280"/>
      <c r="C207" s="257"/>
      <c r="D207" s="257"/>
      <c r="E207" s="257"/>
      <c r="F207" s="279"/>
      <c r="G207" s="257"/>
      <c r="H207" s="257"/>
      <c r="I207" s="257"/>
      <c r="J207" s="257"/>
      <c r="K207" s="301"/>
    </row>
    <row r="208" ht="15" customHeight="1">
      <c r="B208" s="280"/>
      <c r="C208" s="257" t="s">
        <v>442</v>
      </c>
      <c r="D208" s="257"/>
      <c r="E208" s="257"/>
      <c r="F208" s="279" t="s">
        <v>86</v>
      </c>
      <c r="G208" s="257"/>
      <c r="H208" s="257" t="s">
        <v>502</v>
      </c>
      <c r="I208" s="257"/>
      <c r="J208" s="257"/>
      <c r="K208" s="301"/>
    </row>
    <row r="209" ht="15" customHeight="1">
      <c r="B209" s="280"/>
      <c r="C209" s="286"/>
      <c r="D209" s="257"/>
      <c r="E209" s="257"/>
      <c r="F209" s="279" t="s">
        <v>338</v>
      </c>
      <c r="G209" s="257"/>
      <c r="H209" s="257" t="s">
        <v>339</v>
      </c>
      <c r="I209" s="257"/>
      <c r="J209" s="257"/>
      <c r="K209" s="301"/>
    </row>
    <row r="210" ht="15" customHeight="1">
      <c r="B210" s="280"/>
      <c r="C210" s="257"/>
      <c r="D210" s="257"/>
      <c r="E210" s="257"/>
      <c r="F210" s="279" t="s">
        <v>336</v>
      </c>
      <c r="G210" s="257"/>
      <c r="H210" s="257" t="s">
        <v>503</v>
      </c>
      <c r="I210" s="257"/>
      <c r="J210" s="257"/>
      <c r="K210" s="301"/>
    </row>
    <row r="211" ht="15" customHeight="1">
      <c r="B211" s="318"/>
      <c r="C211" s="286"/>
      <c r="D211" s="286"/>
      <c r="E211" s="286"/>
      <c r="F211" s="279" t="s">
        <v>90</v>
      </c>
      <c r="G211" s="264"/>
      <c r="H211" s="305" t="s">
        <v>340</v>
      </c>
      <c r="I211" s="305"/>
      <c r="J211" s="305"/>
      <c r="K211" s="319"/>
    </row>
    <row r="212" ht="15" customHeight="1">
      <c r="B212" s="318"/>
      <c r="C212" s="286"/>
      <c r="D212" s="286"/>
      <c r="E212" s="286"/>
      <c r="F212" s="279" t="s">
        <v>341</v>
      </c>
      <c r="G212" s="264"/>
      <c r="H212" s="305" t="s">
        <v>504</v>
      </c>
      <c r="I212" s="305"/>
      <c r="J212" s="305"/>
      <c r="K212" s="319"/>
    </row>
    <row r="213" ht="15" customHeight="1">
      <c r="B213" s="318"/>
      <c r="C213" s="286"/>
      <c r="D213" s="286"/>
      <c r="E213" s="286"/>
      <c r="F213" s="320"/>
      <c r="G213" s="264"/>
      <c r="H213" s="321"/>
      <c r="I213" s="321"/>
      <c r="J213" s="321"/>
      <c r="K213" s="319"/>
    </row>
    <row r="214" ht="15" customHeight="1">
      <c r="B214" s="318"/>
      <c r="C214" s="257" t="s">
        <v>466</v>
      </c>
      <c r="D214" s="286"/>
      <c r="E214" s="286"/>
      <c r="F214" s="279">
        <v>1</v>
      </c>
      <c r="G214" s="264"/>
      <c r="H214" s="305" t="s">
        <v>505</v>
      </c>
      <c r="I214" s="305"/>
      <c r="J214" s="305"/>
      <c r="K214" s="319"/>
    </row>
    <row r="215" ht="15" customHeight="1">
      <c r="B215" s="318"/>
      <c r="C215" s="286"/>
      <c r="D215" s="286"/>
      <c r="E215" s="286"/>
      <c r="F215" s="279">
        <v>2</v>
      </c>
      <c r="G215" s="264"/>
      <c r="H215" s="305" t="s">
        <v>506</v>
      </c>
      <c r="I215" s="305"/>
      <c r="J215" s="305"/>
      <c r="K215" s="319"/>
    </row>
    <row r="216" ht="15" customHeight="1">
      <c r="B216" s="318"/>
      <c r="C216" s="286"/>
      <c r="D216" s="286"/>
      <c r="E216" s="286"/>
      <c r="F216" s="279">
        <v>3</v>
      </c>
      <c r="G216" s="264"/>
      <c r="H216" s="305" t="s">
        <v>507</v>
      </c>
      <c r="I216" s="305"/>
      <c r="J216" s="305"/>
      <c r="K216" s="319"/>
    </row>
    <row r="217" ht="15" customHeight="1">
      <c r="B217" s="318"/>
      <c r="C217" s="286"/>
      <c r="D217" s="286"/>
      <c r="E217" s="286"/>
      <c r="F217" s="279">
        <v>4</v>
      </c>
      <c r="G217" s="264"/>
      <c r="H217" s="305" t="s">
        <v>508</v>
      </c>
      <c r="I217" s="305"/>
      <c r="J217" s="305"/>
      <c r="K217" s="319"/>
    </row>
    <row r="218" ht="12.75" customHeight="1">
      <c r="B218" s="322"/>
      <c r="C218" s="323"/>
      <c r="D218" s="323"/>
      <c r="E218" s="323"/>
      <c r="F218" s="323"/>
      <c r="G218" s="323"/>
      <c r="H218" s="323"/>
      <c r="I218" s="323"/>
      <c r="J218" s="323"/>
      <c r="K218" s="324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LUCINKANB\lucinka</dc:creator>
  <cp:lastModifiedBy>LUCINKANB\lucinka</cp:lastModifiedBy>
  <dcterms:created xsi:type="dcterms:W3CDTF">2019-07-26T13:39:26Z</dcterms:created>
  <dcterms:modified xsi:type="dcterms:W3CDTF">2019-07-26T13:39:28Z</dcterms:modified>
</cp:coreProperties>
</file>